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activeTab="2"/>
  </x:bookViews>
  <x:sheets>
    <x:sheet name="고용유지지원금 산출내역서" sheetId="1" r:id="rId4"/>
    <x:sheet name="휴업수당 대상자" sheetId="2" r:id="rId5"/>
    <x:sheet name="세부산출내역" sheetId="3" r:id="rId6"/>
  </x:sheets>
  <x:externalReferences>
    <x:externalReference r:id="rId7"/>
  </x:externalReferences>
  <x:definedNames>
    <x:definedName name="_xlnm.Print_Area" localSheetId="2">세부산출내역!$A$1:$AA$17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<x:sst xmlns:r="http://schemas.openxmlformats.org/officeDocument/2006/relationships" xmlns:c="http://schemas.openxmlformats.org/drawingml/2006/chart" xmlns:x="http://schemas.openxmlformats.org/spreadsheetml/2006/main" count="83" uniqueCount="51">
  <x:si>
    <x:t>토</x:t>
  </x:si>
  <x:si>
    <x:t>순번</x:t>
  </x:si>
  <x:si>
    <x:t>화</x:t>
  </x:si>
  <x:si>
    <x:t>번호</x:t>
  </x:si>
  <x:si>
    <x:t>성명</x:t>
  </x:si>
  <x:si>
    <x:t>일</x:t>
  </x:si>
  <x:si>
    <x:t>총계</x:t>
  </x:si>
  <x:si>
    <x:t>금</x:t>
  </x:si>
  <x:si>
    <x:t>목</x:t>
  </x:si>
  <x:si>
    <x:t>월</x:t>
  </x:si>
  <x:si>
    <x:t>수</x:t>
  </x:si>
  <x:si>
    <x:t>[ 2026년 1월 실 휴업시간 ]</x:t>
  </x:si>
  <x:si>
    <x:t>휴업수당
산정액(C) (C)=A*B</x:t>
  </x:si>
  <x:si>
    <x:t>시간당 일 지원금액(한도 적용)</x:t>
  </x:si>
  <x:si>
    <x:t>평균임금
시급(d=a/b/c)</x:t>
  </x:si>
  <x:si>
    <x:t>상여금 및 
연차수당</x:t>
  </x:si>
  <x:si>
    <x:t>실지급 시급
(A)</x:t>
  </x:si>
  <x:si>
    <x:t>주 소정근로시간</x:t>
  </x:si>
  <x:si>
    <x:t>평균임금 산정내역</x:t>
  </x:si>
  <x:si>
    <x:t>일 소정근로시간(c)</x:t>
  </x:si>
  <x:si>
    <x:t>지원시간
(B)</x:t>
  </x:si>
  <x:si>
    <x:t>당월 전체 근로시간</x:t>
  </x:si>
  <x:si>
    <x:t>비고</x:t>
  </x:si>
  <x:si>
    <x:t>계</x:t>
  </x:si>
  <x:si>
    <x:t>지원금
한도액(E)
(E)=B/(c)*68,100</x:t>
  </x:si>
  <x:si>
    <x:r>
      <x:t>지원금
산정액(D)
(D)=C*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9"/>
            <x:color rgb="ff000000"/>
            <x:b val="1"/>
          </x:rPr>
        </mc:Fallback>
      </mc:AlternateContent>
      <x:t>2/3</x:t>
    </x:r>
  </x:si>
  <x:si>
    <x:t>휴업수당 최소 지급 시급(d*70%)</x:t>
  </x:si>
  <x:si>
    <x:t>평균임금
시급(d=a/b/일 소정근로시간)</x:t>
  </x:si>
  <x:si>
    <x:t>당월
실 휴업수당 
지급액</x:t>
  </x:si>
  <x:si>
    <x:t>전전전월
(25년 10월)</x:t>
  </x:si>
  <x:si>
    <x:t>일 지원시간 갯수 합계</x:t>
  </x:si>
  <x:si>
    <x:t>전월
(25년 12월)</x:t>
  </x:si>
  <x:si>
    <x:t>전전월
(25년 11월)</x:t>
  </x:si>
  <x:si>
    <x:t>직전3개월
 총일수(b)</x:t>
  </x:si>
  <x:si>
    <x:t>◇ 2026년 1월 유급 고용유지지원금 평균임금 산출내역 [(주)○○기업]</x:t>
  </x:si>
  <x:si>
    <x:t>지   급
결정액(F)
(F)=D와E를 비교 
적은 금액</x:t>
  </x:si>
  <x:si>
    <x:t>일 지급한도액</x:t>
  </x:si>
  <x:si>
    <x:t>주민등록</x:t>
  </x:si>
  <x:si>
    <x:t>[별지2]</x:t>
  </x:si>
  <x:si>
    <x:t>지원일수</x:t>
  </x:si>
  <x:si>
    <x:t>주 소정근무일</x:t>
  </x:si>
  <x:si>
    <x:t>평균임금
시급</x:t>
  </x:si>
  <x:si>
    <x:t>지원시간</x:t>
  </x:si>
  <x:si>
    <x:t>휴업수당액</x:t>
  </x:si>
  <x:si>
    <x:t>(앞자리)</x:t>
  </x:si>
  <x:si>
    <x:t>(단위 :원)</x:t>
  </x:si>
  <x:si>
    <x:t>(단위: 원)</x:t>
  </x:si>
  <x:si>
    <x:t>합계(a)</x:t>
  </x:si>
  <x:si>
    <x:t>지급결정액</x:t>
  </x:si>
  <x:si>
    <x:t>[별지1]</x:t>
  </x:si>
  <x:si>
    <x:t>◇ 2026년 1월 유급 고용유지지원금 산출내역 [(주)○○기업]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</x:si>
</x:sst>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0_ "/>
    <x:numFmt numFmtId="165" formatCode="#,##0;[Red]#,##0"/>
    <x:numFmt numFmtId="166" formatCode="0_ "/>
    <x:numFmt numFmtId="167" formatCode="#,##0.00_ "/>
    <x:numFmt numFmtId="168" formatCode="0.0_);[Red]\(0.0\)"/>
    <x:numFmt numFmtId="169" formatCode="0_);[Red]\(0\)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2c7f1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2c7f1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2c7f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2c7f1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ccffff"/>
        <x:bgColor indexed="64"/>
      </x:patternFill>
    </x:fill>
  </x:fills>
  <x:borders count="3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</x:cellStyleXfs>
  <x:cellXfs count="107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0" fontId="7" fillId="0" borderId="0" xfId="4" applyNumberFormat="1" applyFont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4" applyNumberFormat="1" applyFont="1" applyAlignment="1" applyProtection="1" hs:applyExtension="1">
          <x:alignment horizontal="right" vertical="bottom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4" applyNumberFormat="1" applyFont="1" applyAlignment="1" applyProtection="1">
          <x:alignment horizontal="right" vertical="bottom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4" applyNumberFormat="1" applyFont="1" applyAlignment="1" applyProtection="1" hs:applyExtension="1">
          <x:alignment horizontal="center" vertical="bottom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4" applyNumberFormat="1" applyFont="1" applyAlignment="1" applyProtection="1">
          <x:alignment horizontal="center" vertical="bottom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4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4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4" applyNumberFormat="1" applyFont="1" applyBorder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5" xfId="4" applyNumberFormat="1" applyFont="1" applyBorder="1" applyAlignment="1" applyProtection="1" hs:applyExtension="1">
          <x:alignment horizontal="center" vertical="bottom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4" applyNumberFormat="1" applyFont="1" applyBorder="1" applyAlignment="1" applyProtection="1">
          <x:alignment horizontal="center" vertical="bottom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5" applyNumberFormat="1" applyFont="1" applyBorder="1" applyAlignment="1" applyProtection="1" hs:applyExtension="1">
          <x:alignment horizontal="center" vertical="bottom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5" applyNumberFormat="1" applyFont="1" applyBorder="1" applyAlignment="1" applyProtection="1">
          <x:alignment horizontal="center" vertical="bottom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164" fontId="7" fillId="0" borderId="1" xfId="4" applyNumberFormat="1" applyFont="1" applyFill="1" applyBorder="1" applyAlignment="1" applyProtection="1">
      <x:alignment horizontal="general" vertical="center"/>
      <x:protection locked="0"/>
    </x:xf>
    <x:xf numFmtId="3" fontId="7" fillId="0" borderId="1" xfId="4" applyNumberFormat="1" applyFont="1" applyFill="1" applyBorder="1" applyAlignment="1" applyProtection="1">
      <x:alignment horizontal="general" vertical="center"/>
      <x:protection locked="0"/>
    </x:xf>
    <x:xf numFmtId="164" fontId="7" fillId="0" borderId="1" xfId="4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7" fillId="0" borderId="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2" xfId="0" applyNumberFormat="1" applyFont="1" applyFill="1" applyBorder="1">
      <x:alignment horizontal="general" vertical="center"/>
    </x:xf>
    <x:xf numFmtId="0" fontId="9" fillId="0" borderId="7" xfId="0" applyNumberFormat="1" applyFont="1" applyFill="1" applyBorder="1" applyAlignment="1" applyProtection="1">
      <x:alignment horizontal="general" vertical="center" wrapText="1"/>
    </x:xf>
    <x:xf numFmtId="0" fontId="9" fillId="0" borderId="1" xfId="0" applyNumberFormat="1" applyFont="1" applyFill="1" applyBorder="1" applyAlignment="1" applyProtection="1">
      <x:alignment horizontal="general" vertical="center" wrapText="1"/>
    </x:xf>
    <x:xf numFmtId="166" fontId="0" fillId="0" borderId="0" xfId="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0" xfId="0" applyNumberFormat="1" applyFont="1" applyFill="1" applyBorder="1">
      <x:alignment horizontal="general" vertical="center"/>
    </x:xf>
    <x:xf numFmtId="41" fontId="9" fillId="0" borderId="11" xfId="0" applyNumberFormat="1" applyFont="1" applyFill="1" applyBorder="1">
      <x:alignment horizontal="general" vertical="center"/>
    </x:xf>
    <x:xf numFmtId="3" fontId="0" fillId="0" borderId="0" xfId="2" applyNumberFormat="1">
      <x:alignment horizontal="general" vertical="center"/>
    </x:xf>
    <x:xf numFmtId="3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11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1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4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4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7" fillId="0" borderId="1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1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164" fontId="7" fillId="0" borderId="13" xfId="4" applyNumberFormat="1" applyFont="1" applyFill="1" applyBorder="1" applyAlignment="1" applyProtection="1">
      <x:alignment horizontal="general" vertical="center"/>
      <x:protection locked="0"/>
    </x:xf>
    <x:xf numFmtId="3" fontId="7" fillId="0" borderId="13" xfId="4" applyNumberFormat="1" applyFont="1" applyFill="1" applyBorder="1" applyAlignment="1" applyProtection="1">
      <x:alignment horizontal="general" vertical="center"/>
      <x:protection locked="0"/>
    </x:xf>
    <x:xf numFmtId="164" fontId="7" fillId="0" borderId="13" xfId="4" applyNumberFormat="1" applyFont="1" applyBorder="1" applyAlignment="1" applyProtection="1">
      <x:alignment horizontal="general" vertical="center"/>
      <x:protection locked="0"/>
    </x:xf>
    <x:xf numFmtId="0" fontId="0" fillId="0" borderId="14" xfId="4" applyNumberFormat="1" applyFont="1" applyBorder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165" fontId="7" fillId="0" borderId="15" xfId="1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5" xfId="1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6" xfId="5" applyNumberFormat="1" applyFont="1" applyFill="1" applyBorder="1" applyAlignment="1" applyProtection="1">
      <x:alignment horizontal="general" vertical="center"/>
      <x:protection locked="0"/>
    </x:xf>
    <x:xf numFmtId="0" fontId="7" fillId="0" borderId="0" xfId="5" applyNumberFormat="1" applyFont="1" applyFill="1" applyBorder="1" applyAlignment="1" applyProtection="1">
      <x:alignment horizontal="general" vertical="center"/>
      <x:protection locked="0"/>
    </x:xf>
    <x:xf numFmtId="0" fontId="7" fillId="0" borderId="17" xfId="1" applyNumberFormat="1" applyFont="1" applyFill="1" applyBorder="1" applyAlignment="1" applyProtection="1">
      <x:alignment horizontal="general" vertical="center"/>
      <x:protection locked="0"/>
    </x:xf>
    <x:xf numFmtId="164" fontId="7" fillId="0" borderId="7" xfId="1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6" fontId="16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6" fillId="0" borderId="0" xfId="2" applyNumberFormat="1" applyFont="1" applyFill="1" applyBorder="1" applyAlignment="1">
          <x:alignment horizontal="center" vertical="center"/>
        </x:xf>
      </mc:Fallback>
    </mc:AlternateContent>
    <x:xf numFmtId="166" fontId="16" fillId="0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8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2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2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3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3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4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4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5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5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5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5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25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25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4" borderId="3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4" borderId="3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6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6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2" borderId="26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2" borderId="26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2" borderId="21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2" borderId="21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7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7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8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8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Border="1" applyAlignment="1">
          <x:alignment horizontal="center" vertical="center"/>
        </x:xf>
      </mc:Fallback>
    </mc:AlternateContent>
  </x:cellXfs>
  <x:cellStyles count="6">
    <x:cellStyle name="표준" xfId="0" builtinId="0"/>
    <x:cellStyle name="통화 [0]" xfId="1" builtinId="7"/>
    <x:cellStyle name="표준_07월지원금신청(예정)_세파테크11월지원금신청_세파테크(2008년7월)" xfId="3"/>
    <x:cellStyle name="표준_07월지원금신청(예정)_세파테크11월지원금신청_휴업수당산출및현황2008년10월" xfId="4"/>
    <x:cellStyle name="표준_07월지원금신청(예정)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D.%20&#51064;&#49324;/pay/02.%20&#44553;.&#49345;&#50668;/&#9654;2025&#45380;/01.&#44288;&#47532;&#51649;&#44553;&#50668;/2025%20&#44553;&#50668;&#45824;&#51109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heet4"/>
      <x:sheetName val="Sheet1"/>
      <x:sheetName val="1월"/>
      <x:sheetName val="1월 추급_박범용"/>
      <x:sheetName val="2월"/>
      <x:sheetName val="2월상여_인센티브"/>
      <x:sheetName val="고용유지 지원-2월"/>
      <x:sheetName val="3월"/>
      <x:sheetName val="고용유지 지원-3월"/>
      <x:sheetName val="4월"/>
      <x:sheetName val="4월귀속-액화수소인센티브"/>
      <x:sheetName val="고용유지 지원-4월"/>
      <x:sheetName val="5월"/>
      <x:sheetName val="Sheet3"/>
      <x:sheetName val="Sheet2"/>
      <x:sheetName val="2020건강보험정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>
        <x:row r="5">
          <x:cell r="B5" t="str">
            <x:v>강원규</x:v>
          </x:cell>
          <x:cell r="C5" t="str">
            <x:v>차장</x:v>
          </x:cell>
          <x:cell r="D5">
            <x:v>3432482</x:v>
          </x:cell>
          <x:cell r="E5">
            <x:v>1067518</x:v>
          </x:cell>
          <x:cell r="F5">
            <x:v>4500000</x:v>
          </x:cell>
          <x:cell r="G5">
            <x:v>150000</x:v>
          </x:cell>
          <x:cell r="H5">
            <x:v>2100000</x:v>
          </x:cell>
          <x:cell r="J5">
            <x:v>1470000</x:v>
          </x:cell>
          <x:cell r="K5">
            <x:v>337500</x:v>
          </x:cell>
          <x:cell r="L5">
            <x:v>3907500</x:v>
          </x:cell>
          <x:cell r="M5">
            <x:v>0.86833333333333329</x:v>
          </x:cell>
          <x:cell r="N5">
            <x:v>592500</x:v>
          </x:cell>
          <x:cell r="O5">
            <x:v>14</x:v>
          </x:cell>
          <x:cell r="P5">
            <x:v>18</x:v>
          </x:cell>
          <x:cell r="Q5">
            <x:v>14</x:v>
          </x:cell>
          <x:cell r="R5">
            <x:v>2</x:v>
          </x:cell>
          <x:cell r="T5">
            <x:v>2</x:v>
          </x:cell>
          <x:cell r="U5">
            <x:v>2</x:v>
          </x:cell>
          <x:cell r="X5" t="str">
            <x:v>휴</x:v>
          </x:cell>
          <x:cell r="Y5" t="str">
            <x:v>휴</x:v>
          </x:cell>
          <x:cell r="Z5" t="str">
            <x:v>휴</x:v>
          </x:cell>
          <x:cell r="AA5" t="str">
            <x:v>휴</x:v>
          </x:cell>
          <x:cell r="AB5" t="str">
            <x:v>휴</x:v>
          </x:cell>
          <x:cell r="AC5" t="str">
            <x:v>휴</x:v>
          </x:cell>
          <x:cell r="AD5" t="str">
            <x:v>휴</x:v>
          </x:cell>
          <x:cell r="AE5">
            <x:v>2</x:v>
          </x:cell>
          <x:cell r="AF5">
            <x:v>2</x:v>
          </x:cell>
          <x:cell r="AH5">
            <x:v>2</x:v>
          </x:cell>
          <x:cell r="AI5">
            <x:v>2</x:v>
          </x:cell>
          <x:cell r="AL5" t="str">
            <x:v>휴</x:v>
          </x:cell>
          <x:cell r="AM5" t="str">
            <x:v>휴</x:v>
          </x:cell>
          <x:cell r="AN5" t="str">
            <x:v>휴</x:v>
          </x:cell>
          <x:cell r="AO5" t="str">
            <x:v>휴</x:v>
          </x:cell>
          <x:cell r="AP5" t="str">
            <x:v>휴</x:v>
          </x:cell>
          <x:cell r="AQ5" t="str">
            <x:v>휴</x:v>
          </x:cell>
          <x:cell r="AR5" t="str">
            <x:v>휴</x:v>
          </x:cell>
          <x:cell r="AS5">
            <x:v>2</x:v>
          </x:cell>
          <x:cell r="AT5">
            <x:v>2</x:v>
          </x:cell>
          <x:cell r="AW5">
            <x:v>1807500</x:v>
          </x:cell>
          <x:cell r="AY5">
            <x:v>105000</x:v>
          </x:cell>
          <x:cell r="AZ5">
            <x:v>18750</x:v>
          </x:cell>
          <x:cell r="BA5">
            <x:v>1807500</x:v>
          </x:cell>
          <x:cell r="BB5">
            <x:v>1205000</x:v>
          </x:cell>
          <x:cell r="BC5">
            <x:v>910000</x:v>
          </x:cell>
          <x:cell r="BD5">
            <x:v>1247500</x:v>
          </x:cell>
        </x:row>
        <x:row r="6">
          <x:cell r="B6" t="str">
            <x:v>강현규</x:v>
          </x:cell>
          <x:cell r="C6" t="str">
            <x:v>차장</x:v>
          </x:cell>
          <x:cell r="D6">
            <x:v>3178223</x:v>
          </x:cell>
          <x:cell r="E6">
            <x:v>988444</x:v>
          </x:cell>
          <x:cell r="F6">
            <x:v>4166667</x:v>
          </x:cell>
          <x:cell r="G6">
            <x:v>138889</x:v>
          </x:cell>
          <x:cell r="H6">
            <x:v>1944446</x:v>
          </x:cell>
          <x:cell r="J6">
            <x:v>1361112</x:v>
          </x:cell>
          <x:cell r="K6">
            <x:v>312500</x:v>
          </x:cell>
          <x:cell r="L6">
            <x:v>3618058</x:v>
          </x:cell>
          <x:cell r="M6">
            <x:v>0.86833385053329193</x:v>
          </x:cell>
          <x:cell r="N6">
            <x:v>548609</x:v>
          </x:cell>
          <x:cell r="O6">
            <x:v>14</x:v>
          </x:cell>
          <x:cell r="P6">
            <x:v>18</x:v>
          </x:cell>
          <x:cell r="Q6">
            <x:v>14</x:v>
          </x:cell>
          <x:cell r="R6">
            <x:v>2</x:v>
          </x:cell>
          <x:cell r="T6">
            <x:v>2</x:v>
          </x:cell>
          <x:cell r="U6">
            <x:v>2</x:v>
          </x:cell>
          <x:cell r="X6" t="str">
            <x:v>휴</x:v>
          </x:cell>
          <x:cell r="Y6" t="str">
            <x:v>휴</x:v>
          </x:cell>
          <x:cell r="Z6" t="str">
            <x:v>휴</x:v>
          </x:cell>
          <x:cell r="AA6" t="str">
            <x:v>휴</x:v>
          </x:cell>
          <x:cell r="AB6" t="str">
            <x:v>휴</x:v>
          </x:cell>
          <x:cell r="AC6" t="str">
            <x:v>휴</x:v>
          </x:cell>
          <x:cell r="AD6" t="str">
            <x:v>휴</x:v>
          </x:cell>
          <x:cell r="AE6">
            <x:v>2</x:v>
          </x:cell>
          <x:cell r="AF6">
            <x:v>2</x:v>
          </x:cell>
          <x:cell r="AH6">
            <x:v>2</x:v>
          </x:cell>
          <x:cell r="AI6">
            <x:v>2</x:v>
          </x:cell>
          <x:cell r="AL6" t="str">
            <x:v>휴</x:v>
          </x:cell>
          <x:cell r="AM6" t="str">
            <x:v>휴</x:v>
          </x:cell>
          <x:cell r="AN6" t="str">
            <x:v>휴</x:v>
          </x:cell>
          <x:cell r="AO6" t="str">
            <x:v>휴</x:v>
          </x:cell>
          <x:cell r="AP6" t="str">
            <x:v>휴</x:v>
          </x:cell>
          <x:cell r="AQ6" t="str">
            <x:v>휴</x:v>
          </x:cell>
          <x:cell r="AR6" t="str">
            <x:v>휴</x:v>
          </x:cell>
          <x:cell r="AS6">
            <x:v>2</x:v>
          </x:cell>
          <x:cell r="AT6">
            <x:v>2</x:v>
          </x:cell>
          <x:cell r="AW6">
            <x:v>1673612</x:v>
          </x:cell>
          <x:cell r="AY6">
            <x:v>97222</x:v>
          </x:cell>
          <x:cell r="AZ6">
            <x:v>17361</x:v>
          </x:cell>
          <x:cell r="BA6">
            <x:v>1673610</x:v>
          </x:cell>
          <x:cell r="BB6">
            <x:v>1115740</x:v>
          </x:cell>
          <x:cell r="BC6">
            <x:v>910000</x:v>
          </x:cell>
          <x:cell r="BD6">
            <x:v>1222498</x:v>
          </x:cell>
        </x:row>
        <x:row r="7">
          <x:cell r="B7" t="str">
            <x:v>구성준</x:v>
          </x:cell>
          <x:cell r="C7" t="str">
            <x:v>대리</x:v>
          </x:cell>
          <x:cell r="D7">
            <x:v>2447232</x:v>
          </x:cell>
          <x:cell r="E7">
            <x:v>761101</x:v>
          </x:cell>
          <x:cell r="F7">
            <x:v>3208333</x:v>
          </x:cell>
          <x:cell r="G7">
            <x:v>106944</x:v>
          </x:cell>
          <x:cell r="H7">
            <x:v>2447232</x:v>
          </x:cell>
          <x:cell r="J7">
            <x:v>149722</x:v>
          </x:cell>
          <x:cell r="K7">
            <x:v>427776</x:v>
          </x:cell>
          <x:cell r="L7">
            <x:v>3024730</x:v>
          </x:cell>
          <x:cell r="M7">
            <x:v>0.94277308496343737</x:v>
          </x:cell>
          <x:cell r="N7">
            <x:v>183603</x:v>
          </x:cell>
          <x:cell r="O7">
            <x:v>2</x:v>
          </x:cell>
          <x:cell r="P7">
            <x:v>32</x:v>
          </x:cell>
          <x:cell r="Q7">
            <x:v>14</x:v>
          </x:cell>
          <x:cell r="R7">
            <x:v>2</x:v>
          </x:cell>
          <x:cell r="T7">
            <x:v>2</x:v>
          </x:cell>
          <x:cell r="U7">
            <x:v>2</x:v>
          </x:cell>
          <x:cell r="X7">
            <x:v>2</x:v>
          </x:cell>
          <x:cell r="Y7">
            <x:v>2</x:v>
          </x:cell>
          <x:cell r="Z7">
            <x:v>0</x:v>
          </x:cell>
          <x:cell r="AA7" t="str">
            <x:v>연차</x:v>
          </x:cell>
          <x:cell r="AB7">
            <x:v>2</x:v>
          </x:cell>
          <x:cell r="AC7" t="str">
            <x:v>휴</x:v>
          </x:cell>
          <x:cell r="AE7">
            <x:v>2</x:v>
          </x:cell>
          <x:cell r="AF7">
            <x:v>2</x:v>
          </x:cell>
          <x:cell r="AH7">
            <x:v>2</x:v>
          </x:cell>
          <x:cell r="AI7">
            <x:v>2</x:v>
          </x:cell>
          <x:cell r="AL7">
            <x:v>2</x:v>
          </x:cell>
          <x:cell r="AM7">
            <x:v>2</x:v>
          </x:cell>
          <x:cell r="AN7">
            <x:v>0</x:v>
          </x:cell>
          <x:cell r="AO7">
            <x:v>2</x:v>
          </x:cell>
          <x:cell r="AP7">
            <x:v>2</x:v>
          </x:cell>
          <x:cell r="AQ7" t="str">
            <x:v>휴</x:v>
          </x:cell>
          <x:cell r="AS7">
            <x:v>2</x:v>
          </x:cell>
          <x:cell r="AT7">
            <x:v>2</x:v>
          </x:cell>
          <x:cell r="AU7" t="str">
            <x:v>연차</x:v>
          </x:cell>
          <x:cell r="AW7">
            <x:v>577498</x:v>
          </x:cell>
          <x:cell r="AY7">
            <x:v>74861</x:v>
          </x:cell>
          <x:cell r="AZ7">
            <x:v>13368</x:v>
          </x:cell>
          <x:cell r="BA7">
            <x:v>577500</x:v>
          </x:cell>
          <x:cell r="BB7">
            <x:v>385000</x:v>
          </x:cell>
          <x:cell r="BC7">
            <x:v>130000</x:v>
          </x:cell>
          <x:cell r="BD7">
            <x:v>557776</x:v>
          </x:cell>
        </x:row>
        <x:row r="8">
          <x:cell r="B8" t="str">
            <x:v>김병철</x:v>
          </x:cell>
          <x:cell r="C8" t="str">
            <x:v>이사</x:v>
          </x:cell>
          <x:cell r="D8">
            <x:v>3051095</x:v>
          </x:cell>
          <x:cell r="E8">
            <x:v>948905</x:v>
          </x:cell>
          <x:cell r="F8">
            <x:v>4000000</x:v>
          </x:cell>
          <x:cell r="G8">
            <x:v>133333</x:v>
          </x:cell>
          <x:cell r="H8">
            <x:v>1866662</x:v>
          </x:cell>
          <x:cell r="J8">
            <x:v>1306663</x:v>
          </x:cell>
          <x:cell r="K8">
            <x:v>299999</x:v>
          </x:cell>
          <x:cell r="L8">
            <x:v>3473324</x:v>
          </x:cell>
          <x:cell r="M8">
            <x:v>0.86833099999999996</x:v>
          </x:cell>
          <x:cell r="N8">
            <x:v>526676</x:v>
          </x:cell>
          <x:cell r="O8">
            <x:v>14</x:v>
          </x:cell>
          <x:cell r="P8">
            <x:v>18</x:v>
          </x:cell>
          <x:cell r="Q8">
            <x:v>14</x:v>
          </x:cell>
          <x:cell r="R8">
            <x:v>2</x:v>
          </x:cell>
          <x:cell r="T8">
            <x:v>2</x:v>
          </x:cell>
          <x:cell r="U8">
            <x:v>2</x:v>
          </x:cell>
          <x:cell r="X8" t="str">
            <x:v>휴</x:v>
          </x:cell>
          <x:cell r="Y8" t="str">
            <x:v>휴</x:v>
          </x:cell>
          <x:cell r="Z8" t="str">
            <x:v>휴</x:v>
          </x:cell>
          <x:cell r="AA8" t="str">
            <x:v>휴</x:v>
          </x:cell>
          <x:cell r="AB8" t="str">
            <x:v>휴</x:v>
          </x:cell>
          <x:cell r="AC8" t="str">
            <x:v>휴</x:v>
          </x:cell>
          <x:cell r="AD8" t="str">
            <x:v>휴</x:v>
          </x:cell>
          <x:cell r="AE8">
            <x:v>2</x:v>
          </x:cell>
          <x:cell r="AF8">
            <x:v>2</x:v>
          </x:cell>
          <x:cell r="AH8">
            <x:v>2</x:v>
          </x:cell>
          <x:cell r="AI8">
            <x:v>2</x:v>
          </x:cell>
          <x:cell r="AL8" t="str">
            <x:v>휴</x:v>
          </x:cell>
          <x:cell r="AM8" t="str">
            <x:v>휴</x:v>
          </x:cell>
          <x:cell r="AN8" t="str">
            <x:v>휴</x:v>
          </x:cell>
          <x:cell r="AO8" t="str">
            <x:v>휴</x:v>
          </x:cell>
          <x:cell r="AP8" t="str">
            <x:v>휴</x:v>
          </x:cell>
          <x:cell r="AQ8" t="str">
            <x:v>휴</x:v>
          </x:cell>
          <x:cell r="AR8" t="str">
            <x:v>휴</x:v>
          </x:cell>
          <x:cell r="AS8">
            <x:v>2</x:v>
          </x:cell>
          <x:cell r="AT8">
            <x:v>2</x:v>
          </x:cell>
          <x:cell r="AW8">
            <x:v>1606662</x:v>
          </x:cell>
          <x:cell r="AY8">
            <x:v>93333</x:v>
          </x:cell>
          <x:cell r="AZ8">
            <x:v>16667</x:v>
          </x:cell>
          <x:cell r="BA8">
            <x:v>1606670</x:v>
          </x:cell>
          <x:cell r="BB8">
            <x:v>1071113</x:v>
          </x:cell>
          <x:cell r="BC8">
            <x:v>910000</x:v>
          </x:cell>
          <x:cell r="BD8">
            <x:v>1210006</x:v>
          </x:cell>
        </x:row>
        <x:row r="9">
          <x:cell r="B9" t="str">
            <x:v>김상률</x:v>
          </x:cell>
          <x:cell r="C9" t="str">
            <x:v>부장</x:v>
          </x:cell>
          <x:cell r="D9">
            <x:v>3559611</x:v>
          </x:cell>
          <x:cell r="E9">
            <x:v>1107056</x:v>
          </x:cell>
          <x:cell r="F9">
            <x:v>4666667</x:v>
          </x:cell>
          <x:cell r="G9">
            <x:v>155556</x:v>
          </x:cell>
          <x:cell r="H9">
            <x:v>3559611</x:v>
          </x:cell>
          <x:cell r="J9">
            <x:v>217778</x:v>
          </x:cell>
          <x:cell r="K9">
            <x:v>661113</x:v>
          </x:cell>
          <x:cell r="L9">
            <x:v>4438502</x:v>
          </x:cell>
          <x:cell r="M9">
            <x:v>0.9511075034923212</x:v>
          </x:cell>
          <x:cell r="N9">
            <x:v>228165</x:v>
          </x:cell>
          <x:cell r="O9">
            <x:v>2</x:v>
          </x:cell>
          <x:cell r="P9">
            <x:v>34</x:v>
          </x:cell>
          <x:cell r="Q9">
            <x:v>14</x:v>
          </x:cell>
          <x:cell r="R9">
            <x:v>2</x:v>
          </x:cell>
          <x:cell r="S9">
            <x:v>0</x:v>
          </x:cell>
          <x:cell r="T9">
            <x:v>2</x:v>
          </x:cell>
          <x:cell r="U9">
            <x:v>2</x:v>
          </x:cell>
          <x:cell r="X9">
            <x:v>2</x:v>
          </x:cell>
          <x:cell r="Y9">
            <x:v>2</x:v>
          </x:cell>
          <x:cell r="Z9">
            <x:v>0</x:v>
          </x:cell>
          <x:cell r="AA9">
            <x:v>2</x:v>
          </x:cell>
          <x:cell r="AB9">
            <x:v>2</x:v>
          </x:cell>
          <x:cell r="AC9" t="str">
            <x:v>휴</x:v>
          </x:cell>
          <x:cell r="AD9">
            <x:v>0</x:v>
          </x:cell>
          <x:cell r="AE9">
            <x:v>2</x:v>
          </x:cell>
          <x:cell r="AF9">
            <x:v>2</x:v>
          </x:cell>
          <x:cell r="AH9">
            <x:v>2</x:v>
          </x:cell>
          <x:cell r="AI9">
            <x:v>2</x:v>
          </x:cell>
          <x:cell r="AL9">
            <x:v>2</x:v>
          </x:cell>
          <x:cell r="AM9">
            <x:v>2</x:v>
          </x:cell>
          <x:cell r="AN9">
            <x:v>0</x:v>
          </x:cell>
          <x:cell r="AO9">
            <x:v>2</x:v>
          </x:cell>
          <x:cell r="AP9">
            <x:v>2</x:v>
          </x:cell>
          <x:cell r="AQ9" t="str">
            <x:v>휴</x:v>
          </x:cell>
          <x:cell r="AR9">
            <x:v>0</x:v>
          </x:cell>
          <x:cell r="AS9">
            <x:v>2</x:v>
          </x:cell>
          <x:cell r="AT9">
            <x:v>2</x:v>
          </x:cell>
          <x:cell r="AW9">
            <x:v>878891</x:v>
          </x:cell>
          <x:cell r="AY9">
            <x:v>108889</x:v>
          </x:cell>
          <x:cell r="AZ9">
            <x:v>19445</x:v>
          </x:cell>
          <x:cell r="BA9">
            <x:v>878910</x:v>
          </x:cell>
          <x:cell r="BB9">
            <x:v>585940</x:v>
          </x:cell>
          <x:cell r="BC9">
            <x:v>130000</x:v>
          </x:cell>
          <x:cell r="BD9">
            <x:v>791130</x:v>
          </x:cell>
        </x:row>
        <x:row r="10">
          <x:cell r="B10" t="str">
            <x:v>김종기</x:v>
          </x:cell>
          <x:cell r="C10" t="str">
            <x:v>차장</x:v>
          </x:cell>
          <x:cell r="D10">
            <x:v>3315526</x:v>
          </x:cell>
          <x:cell r="E10">
            <x:v>1031144</x:v>
          </x:cell>
          <x:cell r="F10">
            <x:v>4346670</x:v>
          </x:cell>
          <x:cell r="G10">
            <x:v>144889</x:v>
          </x:cell>
          <x:cell r="H10">
            <x:v>2028446</x:v>
          </x:cell>
          <x:cell r="J10">
            <x:v>1419912</x:v>
          </x:cell>
          <x:cell r="K10">
            <x:v>326000</x:v>
          </x:cell>
          <x:cell r="L10">
            <x:v>3774358</x:v>
          </x:cell>
          <x:cell r="M10">
            <x:v>0.86833322980580541</x:v>
          </x:cell>
          <x:cell r="N10">
            <x:v>572312</x:v>
          </x:cell>
          <x:cell r="O10">
            <x:v>14</x:v>
          </x:cell>
          <x:cell r="P10">
            <x:v>18</x:v>
          </x:cell>
          <x:cell r="Q10">
            <x:v>14</x:v>
          </x:cell>
          <x:cell r="R10">
            <x:v>2</x:v>
          </x:cell>
          <x:cell r="T10">
            <x:v>2</x:v>
          </x:cell>
          <x:cell r="U10">
            <x:v>2</x:v>
          </x:cell>
          <x:cell r="X10" t="str">
            <x:v>휴</x:v>
          </x:cell>
          <x:cell r="Y10" t="str">
            <x:v>휴</x:v>
          </x:cell>
          <x:cell r="Z10" t="str">
            <x:v>휴</x:v>
          </x:cell>
          <x:cell r="AA10" t="str">
            <x:v>휴</x:v>
          </x:cell>
          <x:cell r="AB10" t="str">
            <x:v>휴</x:v>
          </x:cell>
          <x:cell r="AC10" t="str">
            <x:v>휴</x:v>
          </x:cell>
          <x:cell r="AD10" t="str">
            <x:v>휴</x:v>
          </x:cell>
          <x:cell r="AE10">
            <x:v>2</x:v>
          </x:cell>
          <x:cell r="AF10">
            <x:v>2</x:v>
          </x:cell>
          <x:cell r="AH10">
            <x:v>2</x:v>
          </x:cell>
          <x:cell r="AI10">
            <x:v>2</x:v>
          </x:cell>
          <x:cell r="AL10" t="str">
            <x:v>휴</x:v>
          </x:cell>
          <x:cell r="AM10" t="str">
            <x:v>휴</x:v>
          </x:cell>
          <x:cell r="AN10" t="str">
            <x:v>휴</x:v>
          </x:cell>
          <x:cell r="AO10" t="str">
            <x:v>휴</x:v>
          </x:cell>
          <x:cell r="AP10" t="str">
            <x:v>휴</x:v>
          </x:cell>
          <x:cell r="AQ10" t="str">
            <x:v>휴</x:v>
          </x:cell>
          <x:cell r="AR10" t="str">
            <x:v>휴</x:v>
          </x:cell>
          <x:cell r="AS10">
            <x:v>2</x:v>
          </x:cell>
          <x:cell r="AT10">
            <x:v>2</x:v>
          </x:cell>
          <x:cell r="AW10">
            <x:v>1745912</x:v>
          </x:cell>
          <x:cell r="AY10">
            <x:v>101422</x:v>
          </x:cell>
          <x:cell r="AZ10">
            <x:v>18111</x:v>
          </x:cell>
          <x:cell r="BA10">
            <x:v>1745910</x:v>
          </x:cell>
          <x:cell r="BB10">
            <x:v>1163940</x:v>
          </x:cell>
          <x:cell r="BC10">
            <x:v>910000</x:v>
          </x:cell>
          <x:cell r="BD10">
            <x:v>1235998</x:v>
          </x:cell>
        </x:row>
        <x:row r="11">
          <x:cell r="B11" t="str">
            <x:v>김한길</x:v>
          </x:cell>
          <x:cell r="C11" t="str">
            <x:v>차장</x:v>
          </x:cell>
          <x:cell r="D11">
            <x:v>2987530</x:v>
          </x:cell>
          <x:cell r="E11">
            <x:v>929136</x:v>
          </x:cell>
          <x:cell r="F11">
            <x:v>3916666</x:v>
          </x:cell>
          <x:cell r="G11">
            <x:v>130556</x:v>
          </x:cell>
          <x:cell r="H11">
            <x:v>1827784</x:v>
          </x:cell>
          <x:cell r="J11">
            <x:v>1279449</x:v>
          </x:cell>
          <x:cell r="K11">
            <x:v>293751</x:v>
          </x:cell>
          <x:cell r="L11">
            <x:v>3400984</x:v>
          </x:cell>
          <x:cell r="M11">
            <x:v>0.86833648822748732</x:v>
          </x:cell>
          <x:cell r="N11">
            <x:v>515682</x:v>
          </x:cell>
          <x:cell r="O11">
            <x:v>14</x:v>
          </x:cell>
          <x:cell r="P11">
            <x:v>18</x:v>
          </x:cell>
          <x:cell r="Q11">
            <x:v>14</x:v>
          </x:cell>
          <x:cell r="R11">
            <x:v>2</x:v>
          </x:cell>
          <x:cell r="T11">
            <x:v>2</x:v>
          </x:cell>
          <x:cell r="U11">
            <x:v>2</x:v>
          </x:cell>
          <x:cell r="X11" t="str">
            <x:v>휴</x:v>
          </x:cell>
          <x:cell r="Y11" t="str">
            <x:v>휴</x:v>
          </x:cell>
          <x:cell r="Z11" t="str">
            <x:v>휴</x:v>
          </x:cell>
          <x:cell r="AA11" t="str">
            <x:v>휴</x:v>
          </x:cell>
          <x:cell r="AB11" t="str">
            <x:v>휴</x:v>
          </x:cell>
          <x:cell r="AC11" t="str">
            <x:v>휴</x:v>
          </x:cell>
          <x:cell r="AD11" t="str">
            <x:v>휴</x:v>
          </x:cell>
          <x:cell r="AE11">
            <x:v>2</x:v>
          </x:cell>
          <x:cell r="AF11">
            <x:v>2</x:v>
          </x:cell>
          <x:cell r="AH11">
            <x:v>2</x:v>
          </x:cell>
          <x:cell r="AI11">
            <x:v>2</x:v>
          </x:cell>
          <x:cell r="AL11" t="str">
            <x:v>휴</x:v>
          </x:cell>
          <x:cell r="AM11" t="str">
            <x:v>휴</x:v>
          </x:cell>
          <x:cell r="AN11" t="str">
            <x:v>휴</x:v>
          </x:cell>
          <x:cell r="AO11" t="str">
            <x:v>휴</x:v>
          </x:cell>
          <x:cell r="AP11" t="str">
            <x:v>휴</x:v>
          </x:cell>
          <x:cell r="AQ11" t="str">
            <x:v>휴</x:v>
          </x:cell>
          <x:cell r="AR11" t="str">
            <x:v>휴</x:v>
          </x:cell>
          <x:cell r="AS11">
            <x:v>2</x:v>
          </x:cell>
          <x:cell r="AT11">
            <x:v>2</x:v>
          </x:cell>
          <x:cell r="AW11">
            <x:v>1573200</x:v>
          </x:cell>
          <x:cell r="AY11">
            <x:v>91389</x:v>
          </x:cell>
          <x:cell r="AZ11">
            <x:v>16320</x:v>
          </x:cell>
          <x:cell r="BA11">
            <x:v>1573210</x:v>
          </x:cell>
          <x:cell r="BB11">
            <x:v>1048807</x:v>
          </x:cell>
          <x:cell r="BC11">
            <x:v>910000</x:v>
          </x:cell>
          <x:cell r="BD11">
            <x:v>1203760</x:v>
          </x:cell>
        </x:row>
        <x:row r="12">
          <x:cell r="B12" t="str">
            <x:v>박민주</x:v>
          </x:cell>
          <x:cell r="C12" t="str">
            <x:v>부장</x:v>
          </x:cell>
          <x:cell r="D12">
            <x:v>3813869</x:v>
          </x:cell>
          <x:cell r="E12">
            <x:v>1186131</x:v>
          </x:cell>
          <x:cell r="F12">
            <x:v>5000000</x:v>
          </x:cell>
          <x:cell r="G12">
            <x:v>166667</x:v>
          </x:cell>
          <x:cell r="H12">
            <x:v>2333338</x:v>
          </x:cell>
          <x:cell r="J12">
            <x:v>1633337</x:v>
          </x:cell>
          <x:cell r="K12">
            <x:v>375001</x:v>
          </x:cell>
          <x:cell r="L12">
            <x:v>4341676</x:v>
          </x:cell>
          <x:cell r="M12">
            <x:v>0.86833519999999997</x:v>
          </x:cell>
          <x:cell r="N12">
            <x:v>658324</x:v>
          </x:cell>
          <x:cell r="O12">
            <x:v>14</x:v>
          </x:cell>
          <x:cell r="P12">
            <x:v>18</x:v>
          </x:cell>
          <x:cell r="Q12">
            <x:v>14</x:v>
          </x:cell>
          <x:cell r="R12">
            <x:v>2</x:v>
          </x:cell>
          <x:cell r="T12">
            <x:v>2</x:v>
          </x:cell>
          <x:cell r="U12">
            <x:v>2</x:v>
          </x:cell>
          <x:cell r="X12" t="str">
            <x:v>휴</x:v>
          </x:cell>
          <x:cell r="Y12" t="str">
            <x:v>휴</x:v>
          </x:cell>
          <x:cell r="Z12" t="str">
            <x:v>휴</x:v>
          </x:cell>
          <x:cell r="AA12" t="str">
            <x:v>휴</x:v>
          </x:cell>
          <x:cell r="AB12" t="str">
            <x:v>휴</x:v>
          </x:cell>
          <x:cell r="AC12" t="str">
            <x:v>휴</x:v>
          </x:cell>
          <x:cell r="AD12" t="str">
            <x:v>휴</x:v>
          </x:cell>
          <x:cell r="AE12">
            <x:v>2</x:v>
          </x:cell>
          <x:cell r="AF12">
            <x:v>2</x:v>
          </x:cell>
          <x:cell r="AH12">
            <x:v>2</x:v>
          </x:cell>
          <x:cell r="AI12">
            <x:v>2</x:v>
          </x:cell>
          <x:cell r="AL12" t="str">
            <x:v>휴</x:v>
          </x:cell>
          <x:cell r="AM12" t="str">
            <x:v>휴</x:v>
          </x:cell>
          <x:cell r="AN12" t="str">
            <x:v>휴</x:v>
          </x:cell>
          <x:cell r="AO12" t="str">
            <x:v>휴</x:v>
          </x:cell>
          <x:cell r="AP12" t="str">
            <x:v>휴</x:v>
          </x:cell>
          <x:cell r="AQ12" t="str">
            <x:v>휴</x:v>
          </x:cell>
          <x:cell r="AR12" t="str">
            <x:v>휴</x:v>
          </x:cell>
          <x:cell r="AS12">
            <x:v>2</x:v>
          </x:cell>
          <x:cell r="AT12">
            <x:v>2</x:v>
          </x:cell>
          <x:cell r="AW12">
            <x:v>2008338</x:v>
          </x:cell>
          <x:cell r="AY12">
            <x:v>116667</x:v>
          </x:cell>
          <x:cell r="AZ12">
            <x:v>20833</x:v>
          </x:cell>
          <x:cell r="BA12">
            <x:v>2008330</x:v>
          </x:cell>
          <x:cell r="BB12">
            <x:v>1338887</x:v>
          </x:cell>
          <x:cell r="BC12">
            <x:v>910000</x:v>
          </x:cell>
          <x:cell r="BD12">
            <x:v>1284994</x:v>
          </x:cell>
        </x:row>
        <x:row r="13">
          <x:cell r="B13" t="str">
            <x:v>박세진</x:v>
          </x:cell>
          <x:cell r="C13" t="str">
            <x:v>주임</x:v>
          </x:cell>
          <x:cell r="D13">
            <x:v>2371631</x:v>
          </x:cell>
          <x:cell r="E13">
            <x:v>295035</x:v>
          </x:cell>
          <x:cell r="F13">
            <x:v>2666666</x:v>
          </x:cell>
          <x:cell r="G13">
            <x:v>88889</x:v>
          </x:cell>
          <x:cell r="H13">
            <x:v>1244446</x:v>
          </x:cell>
          <x:cell r="J13">
            <x:v>871112</x:v>
          </x:cell>
          <x:cell r="K13">
            <x:v>157352</x:v>
          </x:cell>
          <x:cell r="L13">
            <x:v>2272910</x:v>
          </x:cell>
          <x:cell r="M13">
            <x:v>0.85234146308536574</x:v>
          </x:cell>
          <x:cell r="N13">
            <x:v>393756</x:v>
          </x:cell>
          <x:cell r="O13">
            <x:v>14</x:v>
          </x:cell>
          <x:cell r="P13">
            <x:v>9</x:v>
          </x:cell>
          <x:cell r="Q13">
            <x:v>14</x:v>
          </x:cell>
          <x:cell r="R13">
            <x:v>1</x:v>
          </x:cell>
          <x:cell r="T13">
            <x:v>1</x:v>
          </x:cell>
          <x:cell r="U13">
            <x:v>1</x:v>
          </x:cell>
          <x:cell r="X13" t="str">
            <x:v>휴</x:v>
          </x:cell>
          <x:cell r="Y13" t="str">
            <x:v>휴</x:v>
          </x:cell>
          <x:cell r="Z13" t="str">
            <x:v>휴</x:v>
          </x:cell>
          <x:cell r="AA13" t="str">
            <x:v>휴</x:v>
          </x:cell>
          <x:cell r="AB13" t="str">
            <x:v>휴</x:v>
          </x:cell>
          <x:cell r="AC13" t="str">
            <x:v>휴</x:v>
          </x:cell>
          <x:cell r="AD13" t="str">
            <x:v>휴</x:v>
          </x:cell>
          <x:cell r="AE13">
            <x:v>1</x:v>
          </x:cell>
          <x:cell r="AF13">
            <x:v>1</x:v>
          </x:cell>
          <x:cell r="AH13">
            <x:v>1</x:v>
          </x:cell>
          <x:cell r="AI13">
            <x:v>1</x:v>
          </x:cell>
          <x:cell r="AL13" t="str">
            <x:v>휴</x:v>
          </x:cell>
          <x:cell r="AM13" t="str">
            <x:v>휴</x:v>
          </x:cell>
          <x:cell r="AN13" t="str">
            <x:v>휴</x:v>
          </x:cell>
          <x:cell r="AO13" t="str">
            <x:v>휴</x:v>
          </x:cell>
          <x:cell r="AP13" t="str">
            <x:v>휴</x:v>
          </x:cell>
          <x:cell r="AQ13" t="str">
            <x:v>휴</x:v>
          </x:cell>
          <x:cell r="AR13" t="str">
            <x:v>휴</x:v>
          </x:cell>
          <x:cell r="AS13">
            <x:v>1</x:v>
          </x:cell>
          <x:cell r="AT13">
            <x:v>1</x:v>
          </x:cell>
          <x:cell r="AW13">
            <x:v>1028464</x:v>
          </x:cell>
          <x:cell r="AY13">
            <x:v>62222</x:v>
          </x:cell>
          <x:cell r="AZ13">
            <x:v>11111</x:v>
          </x:cell>
          <x:cell r="BA13">
            <x:v>1028460</x:v>
          </x:cell>
          <x:cell r="BB13">
            <x:v>685640</x:v>
          </x:cell>
          <x:cell r="BC13">
            <x:v>910000</x:v>
          </x:cell>
          <x:cell r="BD13">
            <x:v>785639</x:v>
          </x:cell>
        </x:row>
        <x:row r="14">
          <x:cell r="B14" t="str">
            <x:v>백민재</x:v>
          </x:cell>
          <x:cell r="C14" t="str">
            <x:v>부장</x:v>
          </x:cell>
          <x:cell r="D14">
            <x:v>3559611</x:v>
          </x:cell>
          <x:cell r="E14">
            <x:v>1107056</x:v>
          </x:cell>
          <x:cell r="F14">
            <x:v>4666667</x:v>
          </x:cell>
          <x:cell r="G14">
            <x:v>155556</x:v>
          </x:cell>
          <x:cell r="H14">
            <x:v>2177784</x:v>
          </x:cell>
          <x:cell r="J14">
            <x:v>1524449</x:v>
          </x:cell>
          <x:cell r="K14">
            <x:v>350001</x:v>
          </x:cell>
          <x:cell r="L14">
            <x:v>4052234</x:v>
          </x:cell>
          <x:cell r="M14">
            <x:v>0.86833579511887182</x:v>
          </x:cell>
          <x:cell r="N14">
            <x:v>614433</x:v>
          </x:cell>
          <x:cell r="O14">
            <x:v>14</x:v>
          </x:cell>
          <x:cell r="P14">
            <x:v>18</x:v>
          </x:cell>
          <x:cell r="Q14">
            <x:v>14</x:v>
          </x:cell>
          <x:cell r="R14">
            <x:v>2</x:v>
          </x:cell>
          <x:cell r="T14">
            <x:v>2</x:v>
          </x:cell>
          <x:cell r="U14">
            <x:v>2</x:v>
          </x:cell>
          <x:cell r="X14" t="str">
            <x:v>휴</x:v>
          </x:cell>
          <x:cell r="Y14" t="str">
            <x:v>휴</x:v>
          </x:cell>
          <x:cell r="Z14" t="str">
            <x:v>휴</x:v>
          </x:cell>
          <x:cell r="AA14" t="str">
            <x:v>휴</x:v>
          </x:cell>
          <x:cell r="AB14" t="str">
            <x:v>휴</x:v>
          </x:cell>
          <x:cell r="AC14" t="str">
            <x:v>휴</x:v>
          </x:cell>
          <x:cell r="AD14" t="str">
            <x:v>휴</x:v>
          </x:cell>
          <x:cell r="AE14">
            <x:v>2</x:v>
          </x:cell>
          <x:cell r="AF14">
            <x:v>2</x:v>
          </x:cell>
          <x:cell r="AH14">
            <x:v>2</x:v>
          </x:cell>
          <x:cell r="AI14">
            <x:v>2</x:v>
          </x:cell>
          <x:cell r="AL14" t="str">
            <x:v>휴</x:v>
          </x:cell>
          <x:cell r="AM14" t="str">
            <x:v>휴</x:v>
          </x:cell>
          <x:cell r="AN14" t="str">
            <x:v>휴</x:v>
          </x:cell>
          <x:cell r="AO14" t="str">
            <x:v>휴</x:v>
          </x:cell>
          <x:cell r="AP14" t="str">
            <x:v>휴</x:v>
          </x:cell>
          <x:cell r="AQ14" t="str">
            <x:v>휴</x:v>
          </x:cell>
          <x:cell r="AR14" t="str">
            <x:v>휴</x:v>
          </x:cell>
          <x:cell r="AS14">
            <x:v>2</x:v>
          </x:cell>
          <x:cell r="AT14">
            <x:v>2</x:v>
          </x:cell>
          <x:cell r="AW14">
            <x:v>1874450</x:v>
          </x:cell>
          <x:cell r="AY14">
            <x:v>108889</x:v>
          </x:cell>
          <x:cell r="AZ14">
            <x:v>19445</x:v>
          </x:cell>
          <x:cell r="BA14">
            <x:v>1874460</x:v>
          </x:cell>
          <x:cell r="BB14">
            <x:v>1249640</x:v>
          </x:cell>
          <x:cell r="BC14">
            <x:v>910000</x:v>
          </x:cell>
          <x:cell r="BD14">
            <x:v>1260010</x:v>
          </x:cell>
        </x:row>
        <x:row r="15">
          <x:cell r="B15" t="str">
            <x:v>변준호</x:v>
          </x:cell>
          <x:cell r="C15" t="str">
            <x:v>상무</x:v>
          </x:cell>
          <x:cell r="D15">
            <x:v>4322384</x:v>
          </x:cell>
          <x:cell r="E15">
            <x:v>1344283</x:v>
          </x:cell>
          <x:cell r="F15">
            <x:v>5666667</x:v>
          </x:cell>
          <x:cell r="G15">
            <x:v>188889</x:v>
          </x:cell>
          <x:cell r="H15">
            <x:v>2455557</x:v>
          </x:cell>
          <x:cell r="J15">
            <x:v>2115557</x:v>
          </x:cell>
          <x:cell r="K15">
            <x:v>377778</x:v>
          </x:cell>
          <x:cell r="L15">
            <x:v>4948892</x:v>
          </x:cell>
          <x:cell r="M15">
            <x:v>0.87333383098036288</x:v>
          </x:cell>
          <x:cell r="N15">
            <x:v>717775</x:v>
          </x:cell>
          <x:cell r="O15">
            <x:v>16</x:v>
          </x:cell>
          <x:cell r="P15">
            <x:v>16</x:v>
          </x:cell>
          <x:cell r="Q15">
            <x:v>13</x:v>
          </x:cell>
          <x:cell r="R15" t="str">
            <x:v>휴</x:v>
          </x:cell>
          <x:cell r="S15" t="str">
            <x:v>휴</x:v>
          </x:cell>
          <x:cell r="T15" t="str">
            <x:v>휴</x:v>
          </x:cell>
          <x:cell r="U15" t="str">
            <x:v>휴</x:v>
          </x:cell>
          <x:cell r="V15" t="str">
            <x:v>휴</x:v>
          </x:cell>
          <x:cell r="W15" t="str">
            <x:v>휴</x:v>
          </x:cell>
          <x:cell r="X15">
            <x:v>2</x:v>
          </x:cell>
          <x:cell r="Y15">
            <x:v>2</x:v>
          </x:cell>
          <x:cell r="AA15">
            <x:v>2</x:v>
          </x:cell>
          <x:cell r="AB15">
            <x:v>2</x:v>
          </x:cell>
          <x:cell r="AE15" t="str">
            <x:v>휴</x:v>
          </x:cell>
          <x:cell r="AF15" t="str">
            <x:v>휴</x:v>
          </x:cell>
          <x:cell r="AG15" t="str">
            <x:v>휴</x:v>
          </x:cell>
          <x:cell r="AH15" t="str">
            <x:v>휴</x:v>
          </x:cell>
          <x:cell r="AI15" t="str">
            <x:v>휴</x:v>
          </x:cell>
          <x:cell r="AJ15" t="str">
            <x:v>휴</x:v>
          </x:cell>
          <x:cell r="AK15" t="str">
            <x:v>휴</x:v>
          </x:cell>
          <x:cell r="AL15">
            <x:v>2</x:v>
          </x:cell>
          <x:cell r="AM15">
            <x:v>2</x:v>
          </x:cell>
          <x:cell r="AO15">
            <x:v>2</x:v>
          </x:cell>
          <x:cell r="AP15">
            <x:v>2</x:v>
          </x:cell>
          <x:cell r="AS15" t="str">
            <x:v>휴</x:v>
          </x:cell>
          <x:cell r="AT15" t="str">
            <x:v>휴</x:v>
          </x:cell>
          <x:cell r="AU15" t="str">
            <x:v>휴</x:v>
          </x:cell>
          <x:cell r="AW15">
            <x:v>2493335</x:v>
          </x:cell>
          <x:cell r="AY15">
            <x:v>132222</x:v>
          </x:cell>
          <x:cell r="AZ15">
            <x:v>23611</x:v>
          </x:cell>
          <x:cell r="BA15">
            <x:v>2493330</x:v>
          </x:cell>
          <x:cell r="BB15">
            <x:v>1662220</x:v>
          </x:cell>
          <x:cell r="BC15">
            <x:v>1040000</x:v>
          </x:cell>
          <x:cell r="BD15">
            <x:v>1417776</x:v>
          </x:cell>
        </x:row>
        <x:row r="16">
          <x:cell r="B16" t="str">
            <x:v>안경목</x:v>
          </x:cell>
          <x:cell r="C16" t="str">
            <x:v>상무</x:v>
          </x:cell>
          <x:cell r="D16">
            <x:v>4449513</x:v>
          </x:cell>
          <x:cell r="E16">
            <x:v>1383820</x:v>
          </x:cell>
          <x:cell r="F16">
            <x:v>5833333</x:v>
          </x:cell>
          <x:cell r="G16">
            <x:v>194444</x:v>
          </x:cell>
          <x:cell r="H16">
            <x:v>2722216</x:v>
          </x:cell>
          <x:cell r="J16">
            <x:v>1905551</x:v>
          </x:cell>
          <x:cell r="K16">
            <x:v>437499</x:v>
          </x:cell>
          <x:cell r="L16">
            <x:v>5065266</x:v>
          </x:cell>
          <x:cell r="M16">
            <x:v>0.86833136390464938</x:v>
          </x:cell>
          <x:cell r="N16">
            <x:v>768067</x:v>
          </x:cell>
          <x:cell r="O16">
            <x:v>14</x:v>
          </x:cell>
          <x:cell r="P16">
            <x:v>18</x:v>
          </x:cell>
          <x:cell r="Q16">
            <x:v>14</x:v>
          </x:cell>
          <x:cell r="R16">
            <x:v>2</x:v>
          </x:cell>
          <x:cell r="T16">
            <x:v>2</x:v>
          </x:cell>
          <x:cell r="U16">
            <x:v>2</x:v>
          </x:cell>
          <x:cell r="X16" t="str">
            <x:v>휴</x:v>
          </x:cell>
          <x:cell r="Y16" t="str">
            <x:v>휴</x:v>
          </x:cell>
          <x:cell r="Z16" t="str">
            <x:v>휴</x:v>
          </x:cell>
          <x:cell r="AA16" t="str">
            <x:v>휴</x:v>
          </x:cell>
          <x:cell r="AB16" t="str">
            <x:v>휴</x:v>
          </x:cell>
          <x:cell r="AC16" t="str">
            <x:v>휴</x:v>
          </x:cell>
          <x:cell r="AD16" t="str">
            <x:v>휴</x:v>
          </x:cell>
          <x:cell r="AE16">
            <x:v>2</x:v>
          </x:cell>
          <x:cell r="AF16">
            <x:v>2</x:v>
          </x:cell>
          <x:cell r="AH16">
            <x:v>2</x:v>
          </x:cell>
          <x:cell r="AI16">
            <x:v>2</x:v>
          </x:cell>
          <x:cell r="AL16" t="str">
            <x:v>휴</x:v>
          </x:cell>
          <x:cell r="AM16" t="str">
            <x:v>휴</x:v>
          </x:cell>
          <x:cell r="AN16" t="str">
            <x:v>휴</x:v>
          </x:cell>
          <x:cell r="AO16" t="str">
            <x:v>휴</x:v>
          </x:cell>
          <x:cell r="AP16" t="str">
            <x:v>휴</x:v>
          </x:cell>
          <x:cell r="AQ16" t="str">
            <x:v>휴</x:v>
          </x:cell>
          <x:cell r="AR16" t="str">
            <x:v>휴</x:v>
          </x:cell>
          <x:cell r="AS16">
            <x:v>2</x:v>
          </x:cell>
          <x:cell r="AT16">
            <x:v>2</x:v>
          </x:cell>
          <x:cell r="AW16">
            <x:v>2343050</x:v>
          </x:cell>
          <x:cell r="AY16">
            <x:v>136111</x:v>
          </x:cell>
          <x:cell r="AZ16">
            <x:v>24306</x:v>
          </x:cell>
          <x:cell r="BA16">
            <x:v>2343060</x:v>
          </x:cell>
          <x:cell r="BB16">
            <x:v>1562040</x:v>
          </x:cell>
          <x:cell r="BC16">
            <x:v>910000</x:v>
          </x:cell>
          <x:cell r="BD16">
            <x:v>1347508</x:v>
          </x:cell>
        </x:row>
        <x:row r="17">
          <x:cell r="B17" t="str">
            <x:v>윤정웅</x:v>
          </x:cell>
          <x:cell r="C17" t="str">
            <x:v>차장</x:v>
          </x:cell>
          <x:cell r="D17">
            <x:v>3178223</x:v>
          </x:cell>
          <x:cell r="E17">
            <x:v>988444</x:v>
          </x:cell>
          <x:cell r="F17">
            <x:v>4166667</x:v>
          </x:cell>
          <x:cell r="G17">
            <x:v>138889</x:v>
          </x:cell>
          <x:cell r="H17">
            <x:v>1805557</x:v>
          </x:cell>
          <x:cell r="J17">
            <x:v>1555557</x:v>
          </x:cell>
          <x:cell r="K17">
            <x:v>277778</x:v>
          </x:cell>
          <x:cell r="L17">
            <x:v>3638892</x:v>
          </x:cell>
          <x:cell r="M17">
            <x:v>0.87333401013327916</x:v>
          </x:cell>
          <x:cell r="N17">
            <x:v>527775</x:v>
          </x:cell>
          <x:cell r="O17">
            <x:v>16</x:v>
          </x:cell>
          <x:cell r="P17">
            <x:v>16</x:v>
          </x:cell>
          <x:cell r="Q17">
            <x:v>13</x:v>
          </x:cell>
          <x:cell r="R17" t="str">
            <x:v>휴</x:v>
          </x:cell>
          <x:cell r="S17" t="str">
            <x:v>휴</x:v>
          </x:cell>
          <x:cell r="T17" t="str">
            <x:v>휴</x:v>
          </x:cell>
          <x:cell r="U17" t="str">
            <x:v>휴</x:v>
          </x:cell>
          <x:cell r="V17" t="str">
            <x:v>휴</x:v>
          </x:cell>
          <x:cell r="W17" t="str">
            <x:v>휴</x:v>
          </x:cell>
          <x:cell r="X17">
            <x:v>2</x:v>
          </x:cell>
          <x:cell r="Y17">
            <x:v>2</x:v>
          </x:cell>
          <x:cell r="AA17">
            <x:v>2</x:v>
          </x:cell>
          <x:cell r="AB17">
            <x:v>2</x:v>
          </x:cell>
          <x:cell r="AE17" t="str">
            <x:v>휴</x:v>
          </x:cell>
          <x:cell r="AF17" t="str">
            <x:v>휴</x:v>
          </x:cell>
          <x:cell r="AG17" t="str">
            <x:v>휴</x:v>
          </x:cell>
          <x:cell r="AH17" t="str">
            <x:v>휴</x:v>
          </x:cell>
          <x:cell r="AI17" t="str">
            <x:v>휴</x:v>
          </x:cell>
          <x:cell r="AJ17" t="str">
            <x:v>휴</x:v>
          </x:cell>
          <x:cell r="AK17" t="str">
            <x:v>휴</x:v>
          </x:cell>
          <x:cell r="AL17">
            <x:v>2</x:v>
          </x:cell>
          <x:cell r="AM17">
            <x:v>2</x:v>
          </x:cell>
          <x:cell r="AO17">
            <x:v>2</x:v>
          </x:cell>
          <x:cell r="AP17">
            <x:v>2</x:v>
          </x:cell>
          <x:cell r="AS17" t="str">
            <x:v>휴</x:v>
          </x:cell>
          <x:cell r="AT17" t="str">
            <x:v>휴</x:v>
          </x:cell>
          <x:cell r="AU17" t="str">
            <x:v>휴</x:v>
          </x:cell>
          <x:cell r="AW17">
            <x:v>1833335</x:v>
          </x:cell>
          <x:cell r="AY17">
            <x:v>97222</x:v>
          </x:cell>
          <x:cell r="AZ17">
            <x:v>17361</x:v>
          </x:cell>
          <x:cell r="BA17">
            <x:v>1833330</x:v>
          </x:cell>
          <x:cell r="BB17">
            <x:v>1222220</x:v>
          </x:cell>
          <x:cell r="BC17">
            <x:v>1040000</x:v>
          </x:cell>
          <x:cell r="BD17">
            <x:v>1317776</x:v>
          </x:cell>
        </x:row>
        <x:row r="18">
          <x:cell r="B18" t="str">
            <x:v>이명훈</x:v>
          </x:cell>
          <x:cell r="C18" t="str">
            <x:v>이사</x:v>
          </x:cell>
          <x:cell r="D18">
            <x:v>4131690</x:v>
          </x:cell>
          <x:cell r="E18">
            <x:v>1284976</x:v>
          </x:cell>
          <x:cell r="F18">
            <x:v>5416666</x:v>
          </x:cell>
          <x:cell r="G18">
            <x:v>180556</x:v>
          </x:cell>
          <x:cell r="H18">
            <x:v>2527784</x:v>
          </x:cell>
          <x:cell r="J18">
            <x:v>1769449</x:v>
          </x:cell>
          <x:cell r="K18">
            <x:v>406251</x:v>
          </x:cell>
          <x:cell r="L18">
            <x:v>4703484</x:v>
          </x:cell>
          <x:cell r="M18">
            <x:v>0.86833561456438335</x:v>
          </x:cell>
          <x:cell r="N18">
            <x:v>713182</x:v>
          </x:cell>
          <x:cell r="O18">
            <x:v>14</x:v>
          </x:cell>
          <x:cell r="P18">
            <x:v>18</x:v>
          </x:cell>
          <x:cell r="Q18">
            <x:v>14</x:v>
          </x:cell>
          <x:cell r="R18">
            <x:v>2</x:v>
          </x:cell>
          <x:cell r="T18">
            <x:v>2</x:v>
          </x:cell>
          <x:cell r="U18">
            <x:v>2</x:v>
          </x:cell>
          <x:cell r="X18" t="str">
            <x:v>휴</x:v>
          </x:cell>
          <x:cell r="Y18" t="str">
            <x:v>휴</x:v>
          </x:cell>
          <x:cell r="Z18" t="str">
            <x:v>휴</x:v>
          </x:cell>
          <x:cell r="AA18" t="str">
            <x:v>휴</x:v>
          </x:cell>
          <x:cell r="AB18" t="str">
            <x:v>휴</x:v>
          </x:cell>
          <x:cell r="AC18" t="str">
            <x:v>휴</x:v>
          </x:cell>
          <x:cell r="AD18" t="str">
            <x:v>휴</x:v>
          </x:cell>
          <x:cell r="AE18">
            <x:v>2</x:v>
          </x:cell>
          <x:cell r="AF18">
            <x:v>2</x:v>
          </x:cell>
          <x:cell r="AH18">
            <x:v>2</x:v>
          </x:cell>
          <x:cell r="AI18">
            <x:v>2</x:v>
          </x:cell>
          <x:cell r="AL18" t="str">
            <x:v>휴</x:v>
          </x:cell>
          <x:cell r="AM18" t="str">
            <x:v>휴</x:v>
          </x:cell>
          <x:cell r="AN18" t="str">
            <x:v>휴</x:v>
          </x:cell>
          <x:cell r="AO18" t="str">
            <x:v>휴</x:v>
          </x:cell>
          <x:cell r="AP18" t="str">
            <x:v>휴</x:v>
          </x:cell>
          <x:cell r="AQ18" t="str">
            <x:v>휴</x:v>
          </x:cell>
          <x:cell r="AR18" t="str">
            <x:v>휴</x:v>
          </x:cell>
          <x:cell r="AS18">
            <x:v>2</x:v>
          </x:cell>
          <x:cell r="AT18">
            <x:v>2</x:v>
          </x:cell>
          <x:cell r="AW18">
            <x:v>2175700</x:v>
          </x:cell>
          <x:cell r="AY18">
            <x:v>126389</x:v>
          </x:cell>
          <x:cell r="AZ18">
            <x:v>22570</x:v>
          </x:cell>
          <x:cell r="BA18">
            <x:v>2175710</x:v>
          </x:cell>
          <x:cell r="BB18">
            <x:v>1450473</x:v>
          </x:cell>
          <x:cell r="BC18">
            <x:v>910000</x:v>
          </x:cell>
          <x:cell r="BD18">
            <x:v>1316260</x:v>
          </x:cell>
        </x:row>
        <x:row r="19">
          <x:cell r="B19" t="str">
            <x:v>이병웅</x:v>
          </x:cell>
          <x:cell r="C19" t="str">
            <x:v>부장</x:v>
          </x:cell>
          <x:cell r="D19">
            <x:v>3623175</x:v>
          </x:cell>
          <x:cell r="E19">
            <x:v>1126825</x:v>
          </x:cell>
          <x:cell r="F19">
            <x:v>4750000</x:v>
          </x:cell>
          <x:cell r="G19">
            <x:v>158333</x:v>
          </x:cell>
          <x:cell r="H19">
            <x:v>2216662</x:v>
          </x:cell>
          <x:cell r="J19">
            <x:v>1551663</x:v>
          </x:cell>
          <x:cell r="K19">
            <x:v>356249</x:v>
          </x:cell>
          <x:cell r="L19">
            <x:v>4124574</x:v>
          </x:cell>
          <x:cell r="M19">
            <x:v>0.86833136842105263</x:v>
          </x:cell>
          <x:cell r="N19">
            <x:v>625426</x:v>
          </x:cell>
          <x:cell r="O19">
            <x:v>14</x:v>
          </x:cell>
          <x:cell r="P19">
            <x:v>18</x:v>
          </x:cell>
          <x:cell r="Q19">
            <x:v>14</x:v>
          </x:cell>
          <x:cell r="R19">
            <x:v>2</x:v>
          </x:cell>
          <x:cell r="T19">
            <x:v>2</x:v>
          </x:cell>
          <x:cell r="U19">
            <x:v>2</x:v>
          </x:cell>
          <x:cell r="X19" t="str">
            <x:v>휴</x:v>
          </x:cell>
          <x:cell r="Y19" t="str">
            <x:v>휴</x:v>
          </x:cell>
          <x:cell r="Z19" t="str">
            <x:v>휴</x:v>
          </x:cell>
          <x:cell r="AA19" t="str">
            <x:v>휴</x:v>
          </x:cell>
          <x:cell r="AB19" t="str">
            <x:v>휴</x:v>
          </x:cell>
          <x:cell r="AC19" t="str">
            <x:v>휴</x:v>
          </x:cell>
          <x:cell r="AD19" t="str">
            <x:v>휴</x:v>
          </x:cell>
          <x:cell r="AE19">
            <x:v>2</x:v>
          </x:cell>
          <x:cell r="AF19">
            <x:v>2</x:v>
          </x:cell>
          <x:cell r="AH19">
            <x:v>2</x:v>
          </x:cell>
          <x:cell r="AI19">
            <x:v>2</x:v>
          </x:cell>
          <x:cell r="AL19" t="str">
            <x:v>휴</x:v>
          </x:cell>
          <x:cell r="AM19" t="str">
            <x:v>휴</x:v>
          </x:cell>
          <x:cell r="AN19" t="str">
            <x:v>휴</x:v>
          </x:cell>
          <x:cell r="AO19" t="str">
            <x:v>휴</x:v>
          </x:cell>
          <x:cell r="AP19" t="str">
            <x:v>휴</x:v>
          </x:cell>
          <x:cell r="AQ19" t="str">
            <x:v>휴</x:v>
          </x:cell>
          <x:cell r="AR19" t="str">
            <x:v>휴</x:v>
          </x:cell>
          <x:cell r="AS19">
            <x:v>2</x:v>
          </x:cell>
          <x:cell r="AT19">
            <x:v>2</x:v>
          </x:cell>
          <x:cell r="AW19">
            <x:v>1907912</x:v>
          </x:cell>
          <x:cell r="AY19">
            <x:v>110833</x:v>
          </x:cell>
          <x:cell r="AZ19">
            <x:v>19792</x:v>
          </x:cell>
          <x:cell r="BA19">
            <x:v>1907920</x:v>
          </x:cell>
          <x:cell r="BB19">
            <x:v>1271947</x:v>
          </x:cell>
          <x:cell r="BC19">
            <x:v>910000</x:v>
          </x:cell>
          <x:cell r="BD19">
            <x:v>1266256</x:v>
          </x:cell>
        </x:row>
        <x:row r="20">
          <x:cell r="B20" t="str">
            <x:v>이인나</x:v>
          </x:cell>
          <x:cell r="C20" t="str">
            <x:v>계장</x:v>
          </x:cell>
          <x:cell r="D20">
            <x:v>2593972</x:v>
          </x:cell>
          <x:cell r="E20">
            <x:v>322695</x:v>
          </x:cell>
          <x:cell r="F20">
            <x:v>2916667</x:v>
          </x:cell>
          <x:cell r="G20">
            <x:v>97222</x:v>
          </x:cell>
          <x:cell r="H20">
            <x:v>1361108</x:v>
          </x:cell>
          <x:cell r="J20">
            <x:v>952776</x:v>
          </x:cell>
          <x:cell r="K20">
            <x:v>172104</x:v>
          </x:cell>
          <x:cell r="L20">
            <x:v>2485988</x:v>
          </x:cell>
          <x:cell r="M20">
            <x:v>0.85233864544701199</x:v>
          </x:cell>
          <x:cell r="N20">
            <x:v>430679</x:v>
          </x:cell>
          <x:cell r="O20">
            <x:v>14</x:v>
          </x:cell>
          <x:cell r="P20">
            <x:v>9</x:v>
          </x:cell>
          <x:cell r="Q20">
            <x:v>14</x:v>
          </x:cell>
          <x:cell r="R20">
            <x:v>1</x:v>
          </x:cell>
          <x:cell r="T20">
            <x:v>1</x:v>
          </x:cell>
          <x:cell r="U20">
            <x:v>1</x:v>
          </x:cell>
          <x:cell r="X20" t="str">
            <x:v>휴</x:v>
          </x:cell>
          <x:cell r="Y20" t="str">
            <x:v>휴</x:v>
          </x:cell>
          <x:cell r="Z20" t="str">
            <x:v>휴</x:v>
          </x:cell>
          <x:cell r="AA20" t="str">
            <x:v>휴</x:v>
          </x:cell>
          <x:cell r="AB20" t="str">
            <x:v>휴</x:v>
          </x:cell>
          <x:cell r="AC20" t="str">
            <x:v>휴</x:v>
          </x:cell>
          <x:cell r="AD20" t="str">
            <x:v>휴</x:v>
          </x:cell>
          <x:cell r="AE20">
            <x:v>1</x:v>
          </x:cell>
          <x:cell r="AF20">
            <x:v>1</x:v>
          </x:cell>
          <x:cell r="AH20">
            <x:v>1</x:v>
          </x:cell>
          <x:cell r="AI20">
            <x:v>1</x:v>
          </x:cell>
          <x:cell r="AL20" t="str">
            <x:v>휴</x:v>
          </x:cell>
          <x:cell r="AM20" t="str">
            <x:v>휴</x:v>
          </x:cell>
          <x:cell r="AN20" t="str">
            <x:v>휴</x:v>
          </x:cell>
          <x:cell r="AO20" t="str">
            <x:v>휴</x:v>
          </x:cell>
          <x:cell r="AP20" t="str">
            <x:v>휴</x:v>
          </x:cell>
          <x:cell r="AQ20" t="str">
            <x:v>휴</x:v>
          </x:cell>
          <x:cell r="AR20" t="str">
            <x:v>휴</x:v>
          </x:cell>
          <x:cell r="AS20">
            <x:v>1</x:v>
          </x:cell>
          <x:cell r="AT20">
            <x:v>1</x:v>
          </x:cell>
          <x:cell r="AW20">
            <x:v>1124880</x:v>
          </x:cell>
          <x:cell r="AY20">
            <x:v>68055</x:v>
          </x:cell>
          <x:cell r="AZ20">
            <x:v>12153</x:v>
          </x:cell>
          <x:cell r="BA20">
            <x:v>1124870</x:v>
          </x:cell>
          <x:cell r="BB20">
            <x:v>749913</x:v>
          </x:cell>
          <x:cell r="BC20">
            <x:v>910000</x:v>
          </x:cell>
          <x:cell r="BD20">
            <x:v>859290</x:v>
          </x:cell>
        </x:row>
        <x:row r="21">
          <x:cell r="B21" t="str">
            <x:v>이현욱</x:v>
          </x:cell>
          <x:cell r="C21" t="str">
            <x:v>부장</x:v>
          </x:cell>
          <x:cell r="D21">
            <x:v>4743262</x:v>
          </x:cell>
          <x:cell r="E21">
            <x:v>590071</x:v>
          </x:cell>
          <x:cell r="F21">
            <x:v>5333333</x:v>
          </x:cell>
          <x:cell r="G21">
            <x:v>177778</x:v>
          </x:cell>
          <x:cell r="H21">
            <x:v>2488892</x:v>
          </x:cell>
          <x:cell r="J21">
            <x:v>1742224</x:v>
          </x:cell>
          <x:cell r="K21">
            <x:v>314705</x:v>
          </x:cell>
          <x:cell r="L21">
            <x:v>4545821</x:v>
          </x:cell>
          <x:cell r="M21">
            <x:v>0.85234149077134314</x:v>
          </x:cell>
          <x:cell r="N21">
            <x:v>787512</x:v>
          </x:cell>
          <x:cell r="O21">
            <x:v>14</x:v>
          </x:cell>
          <x:cell r="P21">
            <x:v>8</x:v>
          </x:cell>
          <x:cell r="Q21">
            <x:v>14</x:v>
          </x:cell>
          <x:cell r="R21" t="str">
            <x:v>휴</x:v>
          </x:cell>
          <x:cell r="S21" t="str">
            <x:v>휴</x:v>
          </x:cell>
          <x:cell r="T21" t="str">
            <x:v>휴</x:v>
          </x:cell>
          <x:cell r="U21" t="str">
            <x:v>휴</x:v>
          </x:cell>
          <x:cell r="W21" t="str">
            <x:v>휴</x:v>
          </x:cell>
          <x:cell r="X21">
            <x:v>1</x:v>
          </x:cell>
          <x:cell r="Y21">
            <x:v>1</x:v>
          </x:cell>
          <x:cell r="AA21">
            <x:v>1</x:v>
          </x:cell>
          <x:cell r="AB21">
            <x:v>1</x:v>
          </x:cell>
          <x:cell r="AE21" t="str">
            <x:v>휴</x:v>
          </x:cell>
          <x:cell r="AF21" t="str">
            <x:v>휴</x:v>
          </x:cell>
          <x:cell r="AG21" t="str">
            <x:v>휴</x:v>
          </x:cell>
          <x:cell r="AH21" t="str">
            <x:v>휴</x:v>
          </x:cell>
          <x:cell r="AI21" t="str">
            <x:v>휴</x:v>
          </x:cell>
          <x:cell r="AK21" t="str">
            <x:v>휴</x:v>
          </x:cell>
          <x:cell r="AL21">
            <x:v>1</x:v>
          </x:cell>
          <x:cell r="AM21">
            <x:v>1</x:v>
          </x:cell>
          <x:cell r="AO21">
            <x:v>1</x:v>
          </x:cell>
          <x:cell r="AP21">
            <x:v>1</x:v>
          </x:cell>
          <x:cell r="AS21" t="str">
            <x:v>휴</x:v>
          </x:cell>
          <x:cell r="AT21" t="str">
            <x:v>휴</x:v>
          </x:cell>
          <x:cell r="AU21" t="str">
            <x:v>휴</x:v>
          </x:cell>
          <x:cell r="AW21">
            <x:v>2056929</x:v>
          </x:cell>
          <x:cell r="AY21">
            <x:v>124445</x:v>
          </x:cell>
          <x:cell r="AZ21">
            <x:v>22222</x:v>
          </x:cell>
          <x:cell r="BA21">
            <x:v>2056930</x:v>
          </x:cell>
          <x:cell r="BB21">
            <x:v>1371287</x:v>
          </x:cell>
          <x:cell r="BC21">
            <x:v>910000</x:v>
          </x:cell>
          <x:cell r="BD21">
            <x:v>1087776</x:v>
          </x:cell>
        </x:row>
        <x:row r="22">
          <x:cell r="B22" t="str">
            <x:v>전강수</x:v>
          </x:cell>
          <x:cell r="C22" t="str">
            <x:v>상무</x:v>
          </x:cell>
          <x:cell r="D22">
            <x:v>4322384</x:v>
          </x:cell>
          <x:cell r="E22">
            <x:v>1344283</x:v>
          </x:cell>
          <x:cell r="F22">
            <x:v>5666667</x:v>
          </x:cell>
          <x:cell r="G22">
            <x:v>188889</x:v>
          </x:cell>
          <x:cell r="H22">
            <x:v>2455557</x:v>
          </x:cell>
          <x:cell r="J22">
            <x:v>2115557</x:v>
          </x:cell>
          <x:cell r="K22">
            <x:v>377778</x:v>
          </x:cell>
          <x:cell r="L22">
            <x:v>4948892</x:v>
          </x:cell>
          <x:cell r="M22">
            <x:v>0.87333383098036288</x:v>
          </x:cell>
          <x:cell r="N22">
            <x:v>717775</x:v>
          </x:cell>
          <x:cell r="O22">
            <x:v>16</x:v>
          </x:cell>
          <x:cell r="P22">
            <x:v>16</x:v>
          </x:cell>
          <x:cell r="Q22">
            <x:v>13</x:v>
          </x:cell>
          <x:cell r="R22" t="str">
            <x:v>휴</x:v>
          </x:cell>
          <x:cell r="S22" t="str">
            <x:v>휴</x:v>
          </x:cell>
          <x:cell r="T22" t="str">
            <x:v>휴</x:v>
          </x:cell>
          <x:cell r="U22" t="str">
            <x:v>휴</x:v>
          </x:cell>
          <x:cell r="V22" t="str">
            <x:v>휴</x:v>
          </x:cell>
          <x:cell r="W22" t="str">
            <x:v>휴</x:v>
          </x:cell>
          <x:cell r="X22">
            <x:v>2</x:v>
          </x:cell>
          <x:cell r="Y22">
            <x:v>2</x:v>
          </x:cell>
          <x:cell r="AA22">
            <x:v>2</x:v>
          </x:cell>
          <x:cell r="AB22">
            <x:v>2</x:v>
          </x:cell>
          <x:cell r="AE22" t="str">
            <x:v>휴</x:v>
          </x:cell>
          <x:cell r="AF22" t="str">
            <x:v>휴</x:v>
          </x:cell>
          <x:cell r="AG22" t="str">
            <x:v>휴</x:v>
          </x:cell>
          <x:cell r="AH22" t="str">
            <x:v>휴</x:v>
          </x:cell>
          <x:cell r="AI22" t="str">
            <x:v>휴</x:v>
          </x:cell>
          <x:cell r="AJ22" t="str">
            <x:v>휴</x:v>
          </x:cell>
          <x:cell r="AK22" t="str">
            <x:v>휴</x:v>
          </x:cell>
          <x:cell r="AL22">
            <x:v>2</x:v>
          </x:cell>
          <x:cell r="AM22">
            <x:v>2</x:v>
          </x:cell>
          <x:cell r="AO22">
            <x:v>2</x:v>
          </x:cell>
          <x:cell r="AP22">
            <x:v>2</x:v>
          </x:cell>
          <x:cell r="AS22" t="str">
            <x:v>휴</x:v>
          </x:cell>
          <x:cell r="AT22" t="str">
            <x:v>휴</x:v>
          </x:cell>
          <x:cell r="AU22" t="str">
            <x:v>휴</x:v>
          </x:cell>
          <x:cell r="AW22">
            <x:v>2493335</x:v>
          </x:cell>
          <x:cell r="AY22">
            <x:v>132222</x:v>
          </x:cell>
          <x:cell r="AZ22">
            <x:v>23611</x:v>
          </x:cell>
          <x:cell r="BA22">
            <x:v>2493330</x:v>
          </x:cell>
          <x:cell r="BB22">
            <x:v>1662220</x:v>
          </x:cell>
          <x:cell r="BC22">
            <x:v>1040000</x:v>
          </x:cell>
          <x:cell r="BD22">
            <x:v>1417776</x:v>
          </x:cell>
        </x:row>
        <x:row r="23">
          <x:cell r="B23" t="str">
            <x:v>정기현</x:v>
          </x:cell>
          <x:cell r="C23" t="str">
            <x:v>주임</x:v>
          </x:cell>
          <x:cell r="D23">
            <x:v>2371631</x:v>
          </x:cell>
          <x:cell r="E23">
            <x:v>295035</x:v>
          </x:cell>
          <x:cell r="F23">
            <x:v>2666666</x:v>
          </x:cell>
          <x:cell r="G23">
            <x:v>88889</x:v>
          </x:cell>
          <x:cell r="H23">
            <x:v>1244446</x:v>
          </x:cell>
          <x:cell r="J23">
            <x:v>871112</x:v>
          </x:cell>
          <x:cell r="K23">
            <x:v>157352</x:v>
          </x:cell>
          <x:cell r="L23">
            <x:v>2272910</x:v>
          </x:cell>
          <x:cell r="M23">
            <x:v>0.85234146308536574</x:v>
          </x:cell>
          <x:cell r="N23">
            <x:v>393756</x:v>
          </x:cell>
          <x:cell r="O23">
            <x:v>14</x:v>
          </x:cell>
          <x:cell r="P23">
            <x:v>8</x:v>
          </x:cell>
          <x:cell r="Q23">
            <x:v>14</x:v>
          </x:cell>
          <x:cell r="R23" t="str">
            <x:v>휴</x:v>
          </x:cell>
          <x:cell r="S23" t="str">
            <x:v>휴</x:v>
          </x:cell>
          <x:cell r="T23" t="str">
            <x:v>휴</x:v>
          </x:cell>
          <x:cell r="U23" t="str">
            <x:v>휴</x:v>
          </x:cell>
          <x:cell r="W23" t="str">
            <x:v>휴</x:v>
          </x:cell>
          <x:cell r="X23">
            <x:v>1</x:v>
          </x:cell>
          <x:cell r="Y23">
            <x:v>1</x:v>
          </x:cell>
          <x:cell r="AA23">
            <x:v>1</x:v>
          </x:cell>
          <x:cell r="AB23">
            <x:v>1</x:v>
          </x:cell>
          <x:cell r="AE23" t="str">
            <x:v>휴</x:v>
          </x:cell>
          <x:cell r="AF23" t="str">
            <x:v>휴</x:v>
          </x:cell>
          <x:cell r="AG23" t="str">
            <x:v>휴</x:v>
          </x:cell>
          <x:cell r="AH23" t="str">
            <x:v>휴</x:v>
          </x:cell>
          <x:cell r="AI23" t="str">
            <x:v>휴</x:v>
          </x:cell>
          <x:cell r="AK23" t="str">
            <x:v>휴</x:v>
          </x:cell>
          <x:cell r="AL23">
            <x:v>1</x:v>
          </x:cell>
          <x:cell r="AM23">
            <x:v>1</x:v>
          </x:cell>
          <x:cell r="AO23">
            <x:v>1</x:v>
          </x:cell>
          <x:cell r="AP23">
            <x:v>1</x:v>
          </x:cell>
          <x:cell r="AS23" t="str">
            <x:v>휴</x:v>
          </x:cell>
          <x:cell r="AT23" t="str">
            <x:v>휴</x:v>
          </x:cell>
          <x:cell r="AU23" t="str">
            <x:v>휴</x:v>
          </x:cell>
          <x:cell r="AW23">
            <x:v>1028464</x:v>
          </x:cell>
          <x:cell r="AY23">
            <x:v>62222</x:v>
          </x:cell>
          <x:cell r="AZ23">
            <x:v>11111</x:v>
          </x:cell>
          <x:cell r="BA23">
            <x:v>1028460</x:v>
          </x:cell>
          <x:cell r="BB23">
            <x:v>685640</x:v>
          </x:cell>
          <x:cell r="BC23">
            <x:v>910000</x:v>
          </x:cell>
          <x:cell r="BD23">
            <x:v>774528</x:v>
          </x:cell>
        </x:row>
        <x:row r="24">
          <x:cell r="B24" t="str">
            <x:v>정성민</x:v>
          </x:cell>
          <x:cell r="C24" t="str">
            <x:v>차장</x:v>
          </x:cell>
          <x:cell r="D24">
            <x:v>2860401</x:v>
          </x:cell>
          <x:cell r="E24">
            <x:v>889599</x:v>
          </x:cell>
          <x:cell r="F24">
            <x:v>3750000</x:v>
          </x:cell>
          <x:cell r="G24">
            <x:v>125000</x:v>
          </x:cell>
          <x:cell r="H24">
            <x:v>1625000</x:v>
          </x:cell>
          <x:cell r="J24">
            <x:v>1400000</x:v>
          </x:cell>
          <x:cell r="K24">
            <x:v>218750</x:v>
          </x:cell>
          <x:cell r="L24">
            <x:v>3243750</x:v>
          </x:cell>
          <x:cell r="M24">
            <x:v>0.86499999999999999</x:v>
          </x:cell>
          <x:cell r="N24">
            <x:v>506250</x:v>
          </x:cell>
          <x:cell r="O24">
            <x:v>16</x:v>
          </x:cell>
          <x:cell r="P24">
            <x:v>14</x:v>
          </x:cell>
          <x:cell r="Q24">
            <x:v>13</x:v>
          </x:cell>
          <x:cell r="R24" t="str">
            <x:v>휴</x:v>
          </x:cell>
          <x:cell r="S24" t="str">
            <x:v>휴</x:v>
          </x:cell>
          <x:cell r="T24" t="str">
            <x:v>휴</x:v>
          </x:cell>
          <x:cell r="U24" t="str">
            <x:v>휴</x:v>
          </x:cell>
          <x:cell r="V24" t="str">
            <x:v>휴</x:v>
          </x:cell>
          <x:cell r="W24" t="str">
            <x:v>휴</x:v>
          </x:cell>
          <x:cell r="X24">
            <x:v>2</x:v>
          </x:cell>
          <x:cell r="Y24">
            <x:v>2</x:v>
          </x:cell>
          <x:cell r="AA24">
            <x:v>2</x:v>
          </x:cell>
          <x:cell r="AB24">
            <x:v>2</x:v>
          </x:cell>
          <x:cell r="AE24" t="str">
            <x:v>휴</x:v>
          </x:cell>
          <x:cell r="AF24" t="str">
            <x:v>휴</x:v>
          </x:cell>
          <x:cell r="AG24" t="str">
            <x:v>휴</x:v>
          </x:cell>
          <x:cell r="AH24" t="str">
            <x:v>휴</x:v>
          </x:cell>
          <x:cell r="AI24" t="str">
            <x:v>휴</x:v>
          </x:cell>
          <x:cell r="AJ24" t="str">
            <x:v>휴</x:v>
          </x:cell>
          <x:cell r="AK24" t="str">
            <x:v>휴</x:v>
          </x:cell>
          <x:cell r="AL24" t="str">
            <x:v>반</x:v>
          </x:cell>
          <x:cell r="AM24">
            <x:v>2</x:v>
          </x:cell>
          <x:cell r="AO24">
            <x:v>2</x:v>
          </x:cell>
          <x:cell r="AP24">
            <x:v>2</x:v>
          </x:cell>
          <x:cell r="AS24" t="str">
            <x:v>휴</x:v>
          </x:cell>
          <x:cell r="AT24" t="str">
            <x:v>휴</x:v>
          </x:cell>
          <x:cell r="AU24" t="str">
            <x:v>휴</x:v>
          </x:cell>
          <x:cell r="AW24">
            <x:v>1618750</x:v>
          </x:cell>
          <x:cell r="AY24">
            <x:v>87500</x:v>
          </x:cell>
          <x:cell r="AZ24">
            <x:v>15625</x:v>
          </x:cell>
          <x:cell r="BA24">
            <x:v>1618750</x:v>
          </x:cell>
          <x:cell r="BB24">
            <x:v>1079167</x:v>
          </x:cell>
          <x:cell r="BC24">
            <x:v>1040000</x:v>
          </x:cell>
          <x:cell r="BD24">
            <x:v>1258750</x:v>
          </x:cell>
        </x:row>
        <x:row r="25">
          <x:cell r="B25" t="str">
            <x:v>조현용</x:v>
          </x:cell>
          <x:cell r="C25" t="str">
            <x:v>부장</x:v>
          </x:cell>
          <x:cell r="D25">
            <x:v>3368917</x:v>
          </x:cell>
          <x:cell r="E25">
            <x:v>1047750</x:v>
          </x:cell>
          <x:cell r="F25">
            <x:v>4416667</x:v>
          </x:cell>
          <x:cell r="G25">
            <x:v>147222</x:v>
          </x:cell>
          <x:cell r="H25">
            <x:v>1913886</x:v>
          </x:cell>
          <x:cell r="J25">
            <x:v>1648886</x:v>
          </x:cell>
          <x:cell r="K25">
            <x:v>294444</x:v>
          </x:cell>
          <x:cell r="L25">
            <x:v>3857216</x:v>
          </x:cell>
          <x:cell r="M25">
            <x:v>0.87333185861646345</x:v>
          </x:cell>
          <x:cell r="N25">
            <x:v>559451</x:v>
          </x:cell>
          <x:cell r="O25">
            <x:v>16</x:v>
          </x:cell>
          <x:cell r="P25">
            <x:v>16</x:v>
          </x:cell>
          <x:cell r="Q25">
            <x:v>13</x:v>
          </x:cell>
          <x:cell r="R25" t="str">
            <x:v>휴</x:v>
          </x:cell>
          <x:cell r="S25" t="str">
            <x:v>휴</x:v>
          </x:cell>
          <x:cell r="T25" t="str">
            <x:v>휴</x:v>
          </x:cell>
          <x:cell r="U25" t="str">
            <x:v>휴</x:v>
          </x:cell>
          <x:cell r="V25" t="str">
            <x:v>휴</x:v>
          </x:cell>
          <x:cell r="W25" t="str">
            <x:v>휴</x:v>
          </x:cell>
          <x:cell r="X25">
            <x:v>2</x:v>
          </x:cell>
          <x:cell r="Y25">
            <x:v>2</x:v>
          </x:cell>
          <x:cell r="AA25">
            <x:v>2</x:v>
          </x:cell>
          <x:cell r="AB25">
            <x:v>2</x:v>
          </x:cell>
          <x:cell r="AE25" t="str">
            <x:v>휴</x:v>
          </x:cell>
          <x:cell r="AF25" t="str">
            <x:v>휴</x:v>
          </x:cell>
          <x:cell r="AG25" t="str">
            <x:v>휴</x:v>
          </x:cell>
          <x:cell r="AH25" t="str">
            <x:v>휴</x:v>
          </x:cell>
          <x:cell r="AI25" t="str">
            <x:v>휴</x:v>
          </x:cell>
          <x:cell r="AJ25" t="str">
            <x:v>휴</x:v>
          </x:cell>
          <x:cell r="AK25" t="str">
            <x:v>휴</x:v>
          </x:cell>
          <x:cell r="AL25">
            <x:v>2</x:v>
          </x:cell>
          <x:cell r="AM25">
            <x:v>2</x:v>
          </x:cell>
          <x:cell r="AO25">
            <x:v>2</x:v>
          </x:cell>
          <x:cell r="AP25">
            <x:v>2</x:v>
          </x:cell>
          <x:cell r="AS25" t="str">
            <x:v>휴</x:v>
          </x:cell>
          <x:cell r="AT25" t="str">
            <x:v>휴</x:v>
          </x:cell>
          <x:cell r="AU25" t="str">
            <x:v>휴</x:v>
          </x:cell>
          <x:cell r="AW25">
            <x:v>1943330</x:v>
          </x:cell>
          <x:cell r="AY25">
            <x:v>103055</x:v>
          </x:cell>
          <x:cell r="AZ25">
            <x:v>18403</x:v>
          </x:cell>
          <x:cell r="BA25">
            <x:v>1943330</x:v>
          </x:cell>
          <x:cell r="BB25">
            <x:v>1295553</x:v>
          </x:cell>
          <x:cell r="BC25">
            <x:v>1040000</x:v>
          </x:cell>
          <x:cell r="BD25">
            <x:v>1334448</x:v>
          </x:cell>
        </x:row>
        <x:row r="26">
          <x:cell r="B26" t="str">
            <x:v>최민규</x:v>
          </x:cell>
          <x:cell r="C26" t="str">
            <x:v>부장</x:v>
          </x:cell>
          <x:cell r="D26">
            <x:v>3496046</x:v>
          </x:cell>
          <x:cell r="E26">
            <x:v>1087287</x:v>
          </x:cell>
          <x:cell r="F26">
            <x:v>4583333</x:v>
          </x:cell>
          <x:cell r="G26">
            <x:v>152778</x:v>
          </x:cell>
          <x:cell r="H26">
            <x:v>1986114</x:v>
          </x:cell>
          <x:cell r="J26">
            <x:v>1711114</x:v>
          </x:cell>
          <x:cell r="K26">
            <x:v>305556</x:v>
          </x:cell>
          <x:cell r="L26">
            <x:v>4002784</x:v>
          </x:cell>
          <x:cell r="M26">
            <x:v>0.87333475442434583</x:v>
          </x:cell>
          <x:cell r="N26">
            <x:v>580549</x:v>
          </x:cell>
          <x:cell r="O26">
            <x:v>16</x:v>
          </x:cell>
          <x:cell r="P26">
            <x:v>16</x:v>
          </x:cell>
          <x:cell r="Q26">
            <x:v>13</x:v>
          </x:cell>
          <x:cell r="R26" t="str">
            <x:v>휴</x:v>
          </x:cell>
          <x:cell r="S26" t="str">
            <x:v>휴</x:v>
          </x:cell>
          <x:cell r="T26" t="str">
            <x:v>휴</x:v>
          </x:cell>
          <x:cell r="U26" t="str">
            <x:v>휴</x:v>
          </x:cell>
          <x:cell r="V26" t="str">
            <x:v>휴</x:v>
          </x:cell>
          <x:cell r="W26" t="str">
            <x:v>휴</x:v>
          </x:cell>
          <x:cell r="X26">
            <x:v>2</x:v>
          </x:cell>
          <x:cell r="Y26">
            <x:v>2</x:v>
          </x:cell>
          <x:cell r="AA26">
            <x:v>2</x:v>
          </x:cell>
          <x:cell r="AB26">
            <x:v>2</x:v>
          </x:cell>
          <x:cell r="AE26" t="str">
            <x:v>휴</x:v>
          </x:cell>
          <x:cell r="AF26" t="str">
            <x:v>휴</x:v>
          </x:cell>
          <x:cell r="AG26" t="str">
            <x:v>휴</x:v>
          </x:cell>
          <x:cell r="AH26" t="str">
            <x:v>휴</x:v>
          </x:cell>
          <x:cell r="AI26" t="str">
            <x:v>휴</x:v>
          </x:cell>
          <x:cell r="AJ26" t="str">
            <x:v>휴</x:v>
          </x:cell>
          <x:cell r="AK26" t="str">
            <x:v>휴</x:v>
          </x:cell>
          <x:cell r="AL26">
            <x:v>2</x:v>
          </x:cell>
          <x:cell r="AM26">
            <x:v>2</x:v>
          </x:cell>
          <x:cell r="AO26">
            <x:v>2</x:v>
          </x:cell>
          <x:cell r="AP26">
            <x:v>2</x:v>
          </x:cell>
          <x:cell r="AS26" t="str">
            <x:v>휴</x:v>
          </x:cell>
          <x:cell r="AT26" t="str">
            <x:v>휴</x:v>
          </x:cell>
          <x:cell r="AU26" t="str">
            <x:v>휴</x:v>
          </x:cell>
          <x:cell r="AW26">
            <x:v>2016670</x:v>
          </x:cell>
          <x:cell r="AY26">
            <x:v>106945</x:v>
          </x:cell>
          <x:cell r="AZ26">
            <x:v>19097</x:v>
          </x:cell>
          <x:cell r="BA26">
            <x:v>2016670</x:v>
          </x:cell>
          <x:cell r="BB26">
            <x:v>1344447</x:v>
          </x:cell>
          <x:cell r="BC26">
            <x:v>1040000</x:v>
          </x:cell>
          <x:cell r="BD26">
            <x:v>1345552</x:v>
          </x:cell>
        </x:row>
        <x:row r="27">
          <x:cell r="B27" t="str">
            <x:v>최민근</x:v>
          </x:cell>
          <x:cell r="C27" t="str">
            <x:v>부장</x:v>
          </x:cell>
          <x:cell r="D27">
            <x:v>3496046</x:v>
          </x:cell>
          <x:cell r="E27">
            <x:v>1087287</x:v>
          </x:cell>
          <x:cell r="F27">
            <x:v>4583333</x:v>
          </x:cell>
          <x:cell r="G27">
            <x:v>152778</x:v>
          </x:cell>
          <x:cell r="H27">
            <x:v>3496046</x:v>
          </x:cell>
          <x:cell r="J27">
            <x:v>213889</x:v>
          </x:cell>
          <x:cell r="K27">
            <x:v>572918</x:v>
          </x:cell>
          <x:cell r="L27">
            <x:v>4282853</x:v>
          </x:cell>
          <x:cell r="M27">
            <x:v>0.93444072250477983</x:v>
          </x:cell>
          <x:cell r="N27">
            <x:v>300480</x:v>
          </x:cell>
          <x:cell r="O27">
            <x:v>2</x:v>
          </x:cell>
          <x:cell r="P27">
            <x:v>30</x:v>
          </x:cell>
          <x:cell r="Q27">
            <x:v>14</x:v>
          </x:cell>
          <x:cell r="R27">
            <x:v>2</x:v>
          </x:cell>
          <x:cell r="T27">
            <x:v>2</x:v>
          </x:cell>
          <x:cell r="U27">
            <x:v>2</x:v>
          </x:cell>
          <x:cell r="V27" t="str">
            <x:v>휴</x:v>
          </x:cell>
          <x:cell r="X27">
            <x:v>2</x:v>
          </x:cell>
          <x:cell r="Y27">
            <x:v>2</x:v>
          </x:cell>
          <x:cell r="AA27">
            <x:v>2</x:v>
          </x:cell>
          <x:cell r="AB27">
            <x:v>2</x:v>
          </x:cell>
          <x:cell r="AE27">
            <x:v>2</x:v>
          </x:cell>
          <x:cell r="AF27">
            <x:v>2</x:v>
          </x:cell>
          <x:cell r="AH27">
            <x:v>2</x:v>
          </x:cell>
          <x:cell r="AI27">
            <x:v>2</x:v>
          </x:cell>
          <x:cell r="AJ27" t="str">
            <x:v>휴</x:v>
          </x:cell>
          <x:cell r="AL27">
            <x:v>2</x:v>
          </x:cell>
          <x:cell r="AM27" t="str">
            <x:v>연차</x:v>
          </x:cell>
          <x:cell r="AO27">
            <x:v>2</x:v>
          </x:cell>
          <x:cell r="AP27">
            <x:v>2</x:v>
          </x:cell>
          <x:cell r="AS27">
            <x:v>2</x:v>
          </x:cell>
          <x:cell r="AT27" t="str">
            <x:v>연차</x:v>
          </x:cell>
          <x:cell r="AW27">
            <x:v>786807</x:v>
          </x:cell>
          <x:cell r="AY27">
            <x:v>106945</x:v>
          </x:cell>
          <x:cell r="AZ27">
            <x:v>19097</x:v>
          </x:cell>
          <x:cell r="BA27">
            <x:v>786800</x:v>
          </x:cell>
          <x:cell r="BB27">
            <x:v>524533</x:v>
          </x:cell>
          <x:cell r="BC27">
            <x:v>130000</x:v>
          </x:cell>
          <x:cell r="BD27">
            <x:v>702910</x:v>
          </x:cell>
        </x:row>
        <x:row r="28">
          <x:cell r="B28" t="str">
            <x:v>추소연</x:v>
          </x:cell>
          <x:cell r="C28" t="str">
            <x:v>주임</x:v>
          </x:cell>
          <x:cell r="D28">
            <x:v>2371631</x:v>
          </x:cell>
          <x:cell r="E28">
            <x:v>295035</x:v>
          </x:cell>
          <x:cell r="F28">
            <x:v>2666666</x:v>
          </x:cell>
          <x:cell r="G28">
            <x:v>88889</x:v>
          </x:cell>
          <x:cell r="H28">
            <x:v>1244446</x:v>
          </x:cell>
          <x:cell r="J28">
            <x:v>871112</x:v>
          </x:cell>
          <x:cell r="K28">
            <x:v>157352</x:v>
          </x:cell>
          <x:cell r="L28">
            <x:v>2272910</x:v>
          </x:cell>
          <x:cell r="M28">
            <x:v>0.85234146308536574</x:v>
          </x:cell>
          <x:cell r="N28">
            <x:v>393756</x:v>
          </x:cell>
          <x:cell r="O28">
            <x:v>14</x:v>
          </x:cell>
          <x:cell r="P28">
            <x:v>8</x:v>
          </x:cell>
          <x:cell r="Q28">
            <x:v>14</x:v>
          </x:cell>
          <x:cell r="R28" t="str">
            <x:v>휴</x:v>
          </x:cell>
          <x:cell r="S28" t="str">
            <x:v>휴</x:v>
          </x:cell>
          <x:cell r="T28" t="str">
            <x:v>휴</x:v>
          </x:cell>
          <x:cell r="U28" t="str">
            <x:v>휴</x:v>
          </x:cell>
          <x:cell r="W28" t="str">
            <x:v>휴</x:v>
          </x:cell>
          <x:cell r="X28">
            <x:v>1</x:v>
          </x:cell>
          <x:cell r="Y28">
            <x:v>1</x:v>
          </x:cell>
          <x:cell r="AA28">
            <x:v>1</x:v>
          </x:cell>
          <x:cell r="AB28">
            <x:v>1</x:v>
          </x:cell>
          <x:cell r="AE28" t="str">
            <x:v>휴</x:v>
          </x:cell>
          <x:cell r="AF28" t="str">
            <x:v>휴</x:v>
          </x:cell>
          <x:cell r="AG28" t="str">
            <x:v>휴</x:v>
          </x:cell>
          <x:cell r="AH28" t="str">
            <x:v>휴</x:v>
          </x:cell>
          <x:cell r="AI28" t="str">
            <x:v>휴</x:v>
          </x:cell>
          <x:cell r="AK28" t="str">
            <x:v>휴</x:v>
          </x:cell>
          <x:cell r="AL28">
            <x:v>1</x:v>
          </x:cell>
          <x:cell r="AM28">
            <x:v>1</x:v>
          </x:cell>
          <x:cell r="AO28">
            <x:v>1</x:v>
          </x:cell>
          <x:cell r="AP28">
            <x:v>1</x:v>
          </x:cell>
          <x:cell r="AS28" t="str">
            <x:v>휴</x:v>
          </x:cell>
          <x:cell r="AT28" t="str">
            <x:v>휴</x:v>
          </x:cell>
          <x:cell r="AU28" t="str">
            <x:v>휴</x:v>
          </x:cell>
          <x:cell r="AW28">
            <x:v>1028464</x:v>
          </x:cell>
          <x:cell r="AY28">
            <x:v>62222</x:v>
          </x:cell>
          <x:cell r="AZ28">
            <x:v>11111</x:v>
          </x:cell>
          <x:cell r="BA28">
            <x:v>1028460</x:v>
          </x:cell>
          <x:cell r="BB28">
            <x:v>685640</x:v>
          </x:cell>
          <x:cell r="BC28">
            <x:v>910000</x:v>
          </x:cell>
          <x:cell r="BD28">
            <x:v>774528</x:v>
          </x:cell>
        </x:row>
        <x:row r="29">
          <x:cell r="B29" t="str">
            <x:v>허세준</x:v>
          </x:cell>
          <x:cell r="C29" t="str">
            <x:v>주임</x:v>
          </x:cell>
          <x:cell r="D29">
            <x:v>2297517</x:v>
          </x:cell>
          <x:cell r="E29">
            <x:v>285816</x:v>
          </x:cell>
          <x:cell r="F29">
            <x:v>2583333</x:v>
          </x:cell>
          <x:cell r="G29">
            <x:v>86111</x:v>
          </x:cell>
          <x:cell r="H29">
            <x:v>1205554</x:v>
          </x:cell>
          <x:cell r="J29">
            <x:v>843888</x:v>
          </x:cell>
          <x:cell r="K29">
            <x:v>152435</x:v>
          </x:cell>
          <x:cell r="L29">
            <x:v>2201877</x:v>
          </x:cell>
          <x:cell r="M29">
            <x:v>0.85233959385027014</x:v>
          </x:cell>
          <x:cell r="N29">
            <x:v>381456</x:v>
          </x:cell>
          <x:cell r="O29">
            <x:v>14</x:v>
          </x:cell>
          <x:cell r="P29">
            <x:v>8</x:v>
          </x:cell>
          <x:cell r="Q29">
            <x:v>14</x:v>
          </x:cell>
          <x:cell r="R29" t="str">
            <x:v>휴</x:v>
          </x:cell>
          <x:cell r="S29" t="str">
            <x:v>휴</x:v>
          </x:cell>
          <x:cell r="T29" t="str">
            <x:v>휴</x:v>
          </x:cell>
          <x:cell r="U29" t="str">
            <x:v>휴</x:v>
          </x:cell>
          <x:cell r="W29" t="str">
            <x:v>휴</x:v>
          </x:cell>
          <x:cell r="X29">
            <x:v>1</x:v>
          </x:cell>
          <x:cell r="Y29">
            <x:v>1</x:v>
          </x:cell>
          <x:cell r="AA29">
            <x:v>1</x:v>
          </x:cell>
          <x:cell r="AB29">
            <x:v>1</x:v>
          </x:cell>
          <x:cell r="AE29" t="str">
            <x:v>휴</x:v>
          </x:cell>
          <x:cell r="AF29" t="str">
            <x:v>휴</x:v>
          </x:cell>
          <x:cell r="AG29" t="str">
            <x:v>휴</x:v>
          </x:cell>
          <x:cell r="AH29" t="str">
            <x:v>휴</x:v>
          </x:cell>
          <x:cell r="AI29" t="str">
            <x:v>휴</x:v>
          </x:cell>
          <x:cell r="AK29" t="str">
            <x:v>휴</x:v>
          </x:cell>
          <x:cell r="AL29">
            <x:v>1</x:v>
          </x:cell>
          <x:cell r="AM29">
            <x:v>1</x:v>
          </x:cell>
          <x:cell r="AO29">
            <x:v>1</x:v>
          </x:cell>
          <x:cell r="AP29">
            <x:v>1</x:v>
          </x:cell>
          <x:cell r="AS29" t="str">
            <x:v>휴</x:v>
          </x:cell>
          <x:cell r="AT29" t="str">
            <x:v>휴</x:v>
          </x:cell>
          <x:cell r="AU29" t="str">
            <x:v>휴</x:v>
          </x:cell>
          <x:cell r="AW29">
            <x:v>996323</x:v>
          </x:cell>
          <x:cell r="AY29">
            <x:v>60278</x:v>
          </x:cell>
          <x:cell r="AZ29">
            <x:v>10764</x:v>
          </x:cell>
          <x:cell r="BA29">
            <x:v>996330</x:v>
          </x:cell>
          <x:cell r="BB29">
            <x:v>664220</x:v>
          </x:cell>
          <x:cell r="BC29">
            <x:v>910000</x:v>
          </x:cell>
          <x:cell r="BD29">
            <x:v>750332</x:v>
          </x:cell>
        </x:row>
        <x:row r="30">
          <x:cell r="B30" t="str">
            <x:v>홍정희</x:v>
          </x:cell>
          <x:cell r="C30" t="str">
            <x:v>차장</x:v>
          </x:cell>
          <x:cell r="D30">
            <x:v>3178223</x:v>
          </x:cell>
          <x:cell r="E30">
            <x:v>988443</x:v>
          </x:cell>
          <x:cell r="F30">
            <x:v>4166666</x:v>
          </x:cell>
          <x:cell r="G30">
            <x:v>138889</x:v>
          </x:cell>
          <x:cell r="H30">
            <x:v>1805557</x:v>
          </x:cell>
          <x:cell r="J30">
            <x:v>1555557</x:v>
          </x:cell>
          <x:cell r="K30">
            <x:v>277778</x:v>
          </x:cell>
          <x:cell r="L30">
            <x:v>3638892</x:v>
          </x:cell>
          <x:cell r="M30">
            <x:v>0.87333421973347514</x:v>
          </x:cell>
          <x:cell r="N30">
            <x:v>527774</x:v>
          </x:cell>
          <x:cell r="O30">
            <x:v>16</x:v>
          </x:cell>
          <x:cell r="P30">
            <x:v>16</x:v>
          </x:cell>
          <x:cell r="Q30">
            <x:v>13</x:v>
          </x:cell>
          <x:cell r="R30" t="str">
            <x:v>휴</x:v>
          </x:cell>
          <x:cell r="S30" t="str">
            <x:v>휴</x:v>
          </x:cell>
          <x:cell r="T30" t="str">
            <x:v>휴</x:v>
          </x:cell>
          <x:cell r="U30" t="str">
            <x:v>휴</x:v>
          </x:cell>
          <x:cell r="V30" t="str">
            <x:v>휴</x:v>
          </x:cell>
          <x:cell r="W30" t="str">
            <x:v>휴</x:v>
          </x:cell>
          <x:cell r="X30">
            <x:v>2</x:v>
          </x:cell>
          <x:cell r="Y30">
            <x:v>2</x:v>
          </x:cell>
          <x:cell r="AA30">
            <x:v>2</x:v>
          </x:cell>
          <x:cell r="AB30">
            <x:v>2</x:v>
          </x:cell>
          <x:cell r="AE30" t="str">
            <x:v>휴</x:v>
          </x:cell>
          <x:cell r="AF30" t="str">
            <x:v>휴</x:v>
          </x:cell>
          <x:cell r="AG30" t="str">
            <x:v>휴</x:v>
          </x:cell>
          <x:cell r="AH30" t="str">
            <x:v>휴</x:v>
          </x:cell>
          <x:cell r="AI30" t="str">
            <x:v>휴</x:v>
          </x:cell>
          <x:cell r="AJ30" t="str">
            <x:v>휴</x:v>
          </x:cell>
          <x:cell r="AK30" t="str">
            <x:v>휴</x:v>
          </x:cell>
          <x:cell r="AL30">
            <x:v>2</x:v>
          </x:cell>
          <x:cell r="AM30">
            <x:v>2</x:v>
          </x:cell>
          <x:cell r="AO30">
            <x:v>2</x:v>
          </x:cell>
          <x:cell r="AP30">
            <x:v>2</x:v>
          </x:cell>
          <x:cell r="AS30" t="str">
            <x:v>휴</x:v>
          </x:cell>
          <x:cell r="AT30" t="str">
            <x:v>휴</x:v>
          </x:cell>
          <x:cell r="AU30" t="str">
            <x:v>휴</x:v>
          </x:cell>
          <x:cell r="AW30">
            <x:v>1833335</x:v>
          </x:cell>
          <x:cell r="AY30">
            <x:v>97222</x:v>
          </x:cell>
          <x:cell r="AZ30">
            <x:v>17361</x:v>
          </x:cell>
          <x:cell r="BA30">
            <x:v>1833330</x:v>
          </x:cell>
          <x:cell r="BB30">
            <x:v>1222220</x:v>
          </x:cell>
          <x:cell r="BC30">
            <x:v>1040000</x:v>
          </x:cell>
          <x:cell r="BD30">
            <x:v>1317776</x:v>
          </x:cell>
        </x:row>
        <x:row r="31">
          <x:cell r="B31" t="str">
            <x:v>소계</x:v>
          </x:cell>
          <x:cell r="D31">
            <x:v>83343602</x:v>
          </x:cell>
          <x:cell r="E31">
            <x:v>22794732</x:v>
          </x:cell>
          <x:cell r="F31">
            <x:v>106138334</x:v>
          </x:cell>
          <x:cell r="H31">
            <x:v>52278574</x:v>
          </x:cell>
          <x:cell r="I31">
            <x:v>0</x:v>
          </x:cell>
          <x:cell r="J31">
            <x:v>32501869</x:v>
          </x:cell>
          <x:cell r="K31">
            <x:v>8119942</x:v>
          </x:cell>
          <x:cell r="L31">
            <x:v>92900385</x:v>
          </x:cell>
          <x:cell r="M31">
            <x:v>0.87527645760861483</x:v>
          </x:cell>
          <x:cell r="N31">
            <x:v>13237949</x:v>
          </x:cell>
          <x:cell r="AW31">
            <x:v>40621811</x:v>
          </x:cell>
          <x:cell r="BA31">
            <x:v>40621840</x:v>
          </x:cell>
          <x:cell r="BB31">
            <x:v>27081227</x:v>
          </x:cell>
          <x:cell r="BC31">
            <x:v>21190000</x:v>
          </x:cell>
          <x:cell r="BD31">
            <x:v>27770777</x:v>
          </x:cell>
        </x:row>
      </x:sheetData>
      <x:sheetData sheetId="12" refreshError="0"/>
      <x:sheetData sheetId="13" refreshError="0"/>
      <x:sheetData sheetId="14" refreshError="0"/>
      <x:sheetData sheetId="15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Y18"/>
  <x:sheetViews>
    <x:sheetView view="pageBreakPreview" topLeftCell="A1" zoomScale="120" zoomScaleNormal="120" zoomScaleSheetLayoutView="120" workbookViewId="0">
      <x:selection activeCell="I8" activeCellId="0" sqref="I8:I8"/>
    </x:sheetView>
  </x:sheetViews>
  <x:sheetFormatPr defaultColWidth="9.00390625" defaultRowHeight="16.39999999999999857891"/>
  <x:cols>
    <x:col min="1" max="1" width="9.00390625" bestFit="1" customWidth="1"/>
    <x:col min="3" max="3" width="10.375" customWidth="1"/>
    <x:col min="4" max="5" width="9.875" customWidth="1"/>
    <x:col min="6" max="6" width="8.25" customWidth="1"/>
    <x:col min="7" max="7" width="9.625" customWidth="1"/>
    <x:col min="8" max="8" width="9.00390625" bestFit="1" customWidth="1"/>
    <x:col min="9" max="11" width="9.00390625" customWidth="1"/>
    <x:col min="12" max="12" width="12.125" customWidth="1"/>
    <x:col min="13" max="13" width="10.25" customWidth="1"/>
    <x:col min="14" max="14" width="11.375" hidden="1" customWidth="1"/>
    <x:col min="15" max="15" width="10.5" hidden="1" customWidth="1"/>
    <x:col min="16" max="16" width="9.875" hidden="1" customWidth="1"/>
    <x:col min="17" max="17" width="9.625" hidden="1" customWidth="1"/>
    <x:col min="18" max="18" width="9.625" customWidth="1"/>
    <x:col min="19" max="19" width="11.875" customWidth="1"/>
    <x:col min="20" max="21" width="9.625" customWidth="1"/>
    <x:col min="24" max="25" width="0" hidden="1" customWidth="1"/>
  </x:cols>
  <x:sheetData>
    <x:row r="2" spans="1:22" ht="29.14999999999999857891">
      <x:c r="A2" s="60" t="s">
        <x:v>34</x:v>
      </x:c>
      <x:c r="B2" s="61"/>
      <x:c r="C2" s="61"/>
      <x:c r="D2" s="61"/>
      <x:c r="E2" s="61"/>
      <x:c r="F2" s="61"/>
      <x:c r="G2" s="61"/>
      <x:c r="H2" s="61"/>
      <x:c r="I2" s="60"/>
      <x:c r="J2" s="60"/>
      <x:c r="K2" s="60"/>
      <x:c r="L2" s="61"/>
      <x:c r="M2" s="61"/>
      <x:c r="N2" s="61"/>
      <x:c r="O2" s="61"/>
      <x:c r="P2" s="61"/>
      <x:c r="Q2" s="61"/>
      <x:c r="R2" s="60"/>
      <x:c r="S2" s="60"/>
      <x:c r="T2" s="60"/>
      <x:c r="U2" s="60"/>
      <x:c r="V2" s="61"/>
    </x:row>
    <x:row r="3" spans="1:22">
      <x:c r="A3" s="6"/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  <x:c r="M3" s="6"/>
      <x:c r="N3" s="6"/>
      <x:c r="O3" s="6"/>
      <x:c r="P3" s="7"/>
      <x:c r="Q3" s="6"/>
      <x:c r="R3" s="6"/>
      <x:c r="S3" s="6"/>
      <x:c r="T3" s="6"/>
      <x:c r="U3" s="6"/>
      <x:c r="V3" s="8" t="s">
        <x:v>45</x:v>
      </x:c>
    </x:row>
    <x:row r="4" spans="1:22" ht="25.5" customHeight="1">
      <x:c r="A4" s="62" t="s">
        <x:v>3</x:v>
      </x:c>
      <x:c r="B4" s="64" t="s">
        <x:v>4</x:v>
      </x:c>
      <x:c r="C4" s="66" t="s">
        <x:v>18</x:v>
      </x:c>
      <x:c r="D4" s="67"/>
      <x:c r="E4" s="67"/>
      <x:c r="F4" s="67"/>
      <x:c r="G4" s="67"/>
      <x:c r="H4" s="67"/>
      <x:c r="I4" s="66"/>
      <x:c r="J4" s="67"/>
      <x:c r="K4" s="66"/>
      <x:c r="L4" s="67"/>
      <x:c r="M4" s="68"/>
      <x:c r="N4" s="69" t="s">
        <x:v>12</x:v>
      </x:c>
      <x:c r="O4" s="71" t="s">
        <x:v>25</x:v>
      </x:c>
      <x:c r="P4" s="73" t="s">
        <x:v>24</x:v>
      </x:c>
      <x:c r="Q4" s="71" t="s">
        <x:v>35</x:v>
      </x:c>
      <x:c r="R4" s="75" t="s">
        <x:v>21</x:v>
      </x:c>
      <x:c r="S4" s="77" t="s">
        <x:v>28</x:v>
      </x:c>
      <x:c r="T4" s="79" t="s">
        <x:v>16</x:v>
      </x:c>
      <x:c r="U4" s="81" t="s">
        <x:v>20</x:v>
      </x:c>
      <x:c r="V4" s="83" t="s">
        <x:v>22</x:v>
      </x:c>
    </x:row>
    <x:row r="5" spans="1:22" ht="33.79999999999999715783">
      <x:c r="A5" s="63"/>
      <x:c r="B5" s="65"/>
      <x:c r="C5" s="51" t="s">
        <x:v>29</x:v>
      </x:c>
      <x:c r="D5" s="51" t="s">
        <x:v>32</x:v>
      </x:c>
      <x:c r="E5" s="51" t="s">
        <x:v>31</x:v>
      </x:c>
      <x:c r="F5" s="9" t="s">
        <x:v>15</x:v>
      </x:c>
      <x:c r="G5" s="9" t="s">
        <x:v>47</x:v>
      </x:c>
      <x:c r="H5" s="9" t="s">
        <x:v>33</x:v>
      </x:c>
      <x:c r="I5" s="9" t="s">
        <x:v>17</x:v>
      </x:c>
      <x:c r="J5" s="9" t="s">
        <x:v>40</x:v>
      </x:c>
      <x:c r="K5" s="9" t="s">
        <x:v>19</x:v>
      </x:c>
      <x:c r="L5" s="39" t="s">
        <x:v>14</x:v>
      </x:c>
      <x:c r="M5" s="9" t="s">
        <x:v>26</x:v>
      </x:c>
      <x:c r="N5" s="70"/>
      <x:c r="O5" s="72"/>
      <x:c r="P5" s="74"/>
      <x:c r="Q5" s="72"/>
      <x:c r="R5" s="76"/>
      <x:c r="S5" s="78"/>
      <x:c r="T5" s="80"/>
      <x:c r="U5" s="82"/>
      <x:c r="V5" s="84"/>
    </x:row>
    <x:row r="6" spans="1:25">
      <x:c r="A6" s="10">
        <x:v>1</x:v>
      </x:c>
      <x:c r="B6" s="22"/>
      <x:c r="C6" s="20"/>
      <x:c r="D6" s="20"/>
      <x:c r="E6" s="20"/>
      <x:c r="F6" s="21"/>
      <x:c r="G6" s="21">
        <x:f t="shared" ref="G6:G17" si="0">SUM(C6:F6)</x:f>
        <x:v>0</x:v>
      </x:c>
      <x:c r="H6" s="24"/>
      <x:c r="I6" s="21"/>
      <x:c r="J6" s="21"/>
      <x:c r="K6" s="25"/>
      <x:c r="L6" s="21" t="e">
        <x:f>G6/H6/K6</x:f>
        <x:v>#DIV/0!</x:v>
      </x:c>
      <x:c r="M6" s="21" t="e">
        <x:f>L6*7/10</x:f>
        <x:v>#DIV/0!</x:v>
      </x:c>
      <x:c r="N6" s="15" t="e">
        <x:f>#REF!*#REF!</x:f>
        <x:v>#REF!</x:v>
      </x:c>
      <x:c r="O6" s="16" t="e">
        <x:f>N6*2/3</x:f>
        <x:v>#REF!</x:v>
      </x:c>
      <x:c r="P6" s="16" t="e">
        <x:f>#REF!/K6*66000</x:f>
        <x:v>#REF!</x:v>
      </x:c>
      <x:c r="Q6" s="17" t="e">
        <x:f>IF(O6&lt;P6,O6,(IF(O6&gt;P6,P6)))</x:f>
        <x:v>#REF!</x:v>
      </x:c>
      <x:c r="R6" s="21"/>
      <x:c r="S6" s="15"/>
      <x:c r="T6" s="15" t="e">
        <x:f>S6/R6</x:f>
        <x:v>#DIV/0!</x:v>
      </x:c>
      <x:c r="U6" s="38">
        <x:f>'휴업수당 대상자'!AI5</x:f>
        <x:v>0</x:v>
      </x:c>
      <x:c r="V6" s="12"/>
      <x:c r="X6" t="e">
        <x:f>VLOOKUP(B6,'[C:/D. 인사/pay/02. 급.상여/▶2025년/01.관리직급여/2025 급여대장.xlsx]고용유지 지원-4월'!$B$5:$BD$31,55,0)</x:f>
        <x:v>#N/A</x:v>
      </x:c>
      <x:c r="Y6" s="19" t="e">
        <x:f>X6-Q6</x:f>
        <x:v>#N/A</x:v>
      </x:c>
    </x:row>
    <x:row r="7" spans="1:25">
      <x:c r="A7" s="10">
        <x:v>2</x:v>
      </x:c>
      <x:c r="B7" s="22"/>
      <x:c r="C7" s="20"/>
      <x:c r="D7" s="20"/>
      <x:c r="E7" s="20"/>
      <x:c r="F7" s="21"/>
      <x:c r="G7" s="21">
        <x:f t="shared" si="0"/>
        <x:v>0</x:v>
      </x:c>
      <x:c r="H7" s="24"/>
      <x:c r="I7" s="21"/>
      <x:c r="J7" s="21"/>
      <x:c r="K7" s="25"/>
      <x:c r="L7" s="21" t="e">
        <x:f>G7/H7/K7</x:f>
        <x:v>#DIV/0!</x:v>
      </x:c>
      <x:c r="M7" s="21" t="e">
        <x:f t="shared" ref="M7:M17" si="1">L7*7/10</x:f>
        <x:v>#DIV/0!</x:v>
      </x:c>
      <x:c r="N7" s="15" t="e">
        <x:f>#REF!*#REF!</x:f>
        <x:v>#REF!</x:v>
      </x:c>
      <x:c r="O7" s="16" t="e">
        <x:f t="shared" ref="O7:O17" si="2">N7*2/3</x:f>
        <x:v>#REF!</x:v>
      </x:c>
      <x:c r="P7" s="16" t="e">
        <x:f>#REF!/K7*66000</x:f>
        <x:v>#REF!</x:v>
      </x:c>
      <x:c r="Q7" s="17" t="e">
        <x:f t="shared" ref="Q7:Q17" si="3">IF(O7&lt;P7,O7,(IF(O7&gt;P7,P7)))</x:f>
        <x:v>#REF!</x:v>
      </x:c>
      <x:c r="R7" s="21"/>
      <x:c r="S7" s="15"/>
      <x:c r="T7" s="15" t="e">
        <x:f>S7/R7</x:f>
        <x:v>#DIV/0!</x:v>
      </x:c>
      <x:c r="U7" s="38">
        <x:f>'휴업수당 대상자'!AI6</x:f>
        <x:v>0</x:v>
      </x:c>
      <x:c r="V7" s="12"/>
      <x:c r="X7" t="e">
        <x:f>VLOOKUP(B7,'[C:/D. 인사/pay/02. 급.상여/▶2025년/01.관리직급여/2025 급여대장.xlsx]고용유지 지원-4월'!$B$5:$BD$31,55,0)</x:f>
        <x:v>#N/A</x:v>
      </x:c>
      <x:c r="Y7" s="19" t="e">
        <x:f t="shared" ref="Y7:Y17" si="4">X7-Q7</x:f>
        <x:v>#N/A</x:v>
      </x:c>
    </x:row>
    <x:row r="8" spans="1:25">
      <x:c r="A8" s="10">
        <x:v>3</x:v>
      </x:c>
      <x:c r="B8" s="22"/>
      <x:c r="C8" s="20"/>
      <x:c r="D8" s="20"/>
      <x:c r="E8" s="20"/>
      <x:c r="F8" s="21"/>
      <x:c r="G8" s="21">
        <x:f t="shared" si="0"/>
        <x:v>0</x:v>
      </x:c>
      <x:c r="H8" s="24"/>
      <x:c r="I8" s="21"/>
      <x:c r="J8" s="21"/>
      <x:c r="K8" s="25"/>
      <x:c r="L8" s="21" t="e">
        <x:f>G8/H8/K8</x:f>
        <x:v>#DIV/0!</x:v>
      </x:c>
      <x:c r="M8" s="21" t="e">
        <x:f t="shared" si="1"/>
        <x:v>#DIV/0!</x:v>
      </x:c>
      <x:c r="N8" s="15" t="e">
        <x:f>#REF!*#REF!</x:f>
        <x:v>#REF!</x:v>
      </x:c>
      <x:c r="O8" s="16" t="e">
        <x:f t="shared" si="2"/>
        <x:v>#REF!</x:v>
      </x:c>
      <x:c r="P8" s="16" t="e">
        <x:f>#REF!/K8*66000</x:f>
        <x:v>#REF!</x:v>
      </x:c>
      <x:c r="Q8" s="17" t="e">
        <x:f t="shared" si="3"/>
        <x:v>#REF!</x:v>
      </x:c>
      <x:c r="R8" s="21"/>
      <x:c r="S8" s="15"/>
      <x:c r="T8" s="15" t="e">
        <x:f>S8/R8</x:f>
        <x:v>#DIV/0!</x:v>
      </x:c>
      <x:c r="U8" s="38">
        <x:f>'휴업수당 대상자'!AI7</x:f>
        <x:v>0</x:v>
      </x:c>
      <x:c r="V8" s="11"/>
      <x:c r="X8" t="e">
        <x:f>VLOOKUP(B8,'[C:/D. 인사/pay/02. 급.상여/▶2025년/01.관리직급여/2025 급여대장.xlsx]고용유지 지원-4월'!$B$5:$BD$31,55,0)</x:f>
        <x:v>#N/A</x:v>
      </x:c>
      <x:c r="Y8" s="19">
        <x:v>11</x:v>
      </x:c>
    </x:row>
    <x:row r="9" spans="1:25">
      <x:c r="A9" s="10">
        <x:v>4</x:v>
      </x:c>
      <x:c r="B9" s="22"/>
      <x:c r="C9" s="20"/>
      <x:c r="D9" s="20"/>
      <x:c r="E9" s="20"/>
      <x:c r="F9" s="21"/>
      <x:c r="G9" s="21">
        <x:f t="shared" si="0"/>
        <x:v>0</x:v>
      </x:c>
      <x:c r="H9" s="24"/>
      <x:c r="I9" s="21"/>
      <x:c r="J9" s="21"/>
      <x:c r="K9" s="25"/>
      <x:c r="L9" s="21" t="e">
        <x:f>G9/H9/K9</x:f>
        <x:v>#DIV/0!</x:v>
      </x:c>
      <x:c r="M9" s="21" t="e">
        <x:f t="shared" si="1"/>
        <x:v>#DIV/0!</x:v>
      </x:c>
      <x:c r="N9" s="15" t="e">
        <x:f>#REF!*#REF!</x:f>
        <x:v>#REF!</x:v>
      </x:c>
      <x:c r="O9" s="16" t="e">
        <x:f t="shared" si="2"/>
        <x:v>#REF!</x:v>
      </x:c>
      <x:c r="P9" s="16" t="e">
        <x:f>#REF!/K9*66000</x:f>
        <x:v>#REF!</x:v>
      </x:c>
      <x:c r="Q9" s="17" t="e">
        <x:f t="shared" si="3"/>
        <x:v>#REF!</x:v>
      </x:c>
      <x:c r="R9" s="21"/>
      <x:c r="S9" s="15"/>
      <x:c r="T9" s="15" t="e">
        <x:f>S9/R9</x:f>
        <x:v>#DIV/0!</x:v>
      </x:c>
      <x:c r="U9" s="38">
        <x:f>'휴업수당 대상자'!AI8</x:f>
        <x:v>0</x:v>
      </x:c>
      <x:c r="V9" s="12"/>
      <x:c r="X9" t="e">
        <x:f>VLOOKUP(B9,'[C:/D. 인사/pay/02. 급.상여/▶2025년/01.관리직급여/2025 급여대장.xlsx]고용유지 지원-4월'!$B$5:$BD$31,55,0)</x:f>
        <x:v>#N/A</x:v>
      </x:c>
      <x:c r="Y9" s="19" t="e">
        <x:f t="shared" si="4"/>
        <x:v>#N/A</x:v>
      </x:c>
    </x:row>
    <x:row r="10" spans="1:25">
      <x:c r="A10" s="10">
        <x:v>5</x:v>
      </x:c>
      <x:c r="B10" s="22"/>
      <x:c r="C10" s="20"/>
      <x:c r="D10" s="20"/>
      <x:c r="E10" s="20"/>
      <x:c r="F10" s="21"/>
      <x:c r="G10" s="21">
        <x:f t="shared" si="0"/>
        <x:v>0</x:v>
      </x:c>
      <x:c r="H10" s="24"/>
      <x:c r="I10" s="21"/>
      <x:c r="J10" s="21"/>
      <x:c r="K10" s="25"/>
      <x:c r="L10" s="21" t="e">
        <x:f>G10/H10/K10</x:f>
        <x:v>#DIV/0!</x:v>
      </x:c>
      <x:c r="M10" s="21" t="e">
        <x:f t="shared" si="1"/>
        <x:v>#DIV/0!</x:v>
      </x:c>
      <x:c r="N10" s="15" t="e">
        <x:f>#REF!*#REF!</x:f>
        <x:v>#REF!</x:v>
      </x:c>
      <x:c r="O10" s="16" t="e">
        <x:f t="shared" si="2"/>
        <x:v>#REF!</x:v>
      </x:c>
      <x:c r="P10" s="16" t="e">
        <x:f>#REF!/K10*66000</x:f>
        <x:v>#REF!</x:v>
      </x:c>
      <x:c r="Q10" s="17" t="e">
        <x:f t="shared" si="3"/>
        <x:v>#REF!</x:v>
      </x:c>
      <x:c r="R10" s="21"/>
      <x:c r="S10" s="15"/>
      <x:c r="T10" s="15" t="e">
        <x:f>S10/R10</x:f>
        <x:v>#DIV/0!</x:v>
      </x:c>
      <x:c r="U10" s="38">
        <x:f>'휴업수당 대상자'!AI9</x:f>
        <x:v>0</x:v>
      </x:c>
      <x:c r="V10" s="12"/>
      <x:c r="X10" t="e">
        <x:f>VLOOKUP(B10,'[C:/D. 인사/pay/02. 급.상여/▶2025년/01.관리직급여/2025 급여대장.xlsx]고용유지 지원-4월'!$B$5:$BD$31,55,0)</x:f>
        <x:v>#N/A</x:v>
      </x:c>
      <x:c r="Y10" s="19" t="e">
        <x:f t="shared" si="4"/>
        <x:v>#N/A</x:v>
      </x:c>
    </x:row>
    <x:row r="11" spans="1:25">
      <x:c r="A11" s="10">
        <x:v>6</x:v>
      </x:c>
      <x:c r="B11" s="22"/>
      <x:c r="C11" s="20"/>
      <x:c r="D11" s="20"/>
      <x:c r="E11" s="20"/>
      <x:c r="F11" s="21"/>
      <x:c r="G11" s="21">
        <x:f t="shared" si="0"/>
        <x:v>0</x:v>
      </x:c>
      <x:c r="H11" s="24"/>
      <x:c r="I11" s="21"/>
      <x:c r="J11" s="21"/>
      <x:c r="K11" s="25"/>
      <x:c r="L11" s="21" t="e">
        <x:f>G11/H11/K11</x:f>
        <x:v>#DIV/0!</x:v>
      </x:c>
      <x:c r="M11" s="21" t="e">
        <x:f t="shared" si="1"/>
        <x:v>#DIV/0!</x:v>
      </x:c>
      <x:c r="N11" s="15" t="e">
        <x:f>#REF!*#REF!</x:f>
        <x:v>#REF!</x:v>
      </x:c>
      <x:c r="O11" s="16" t="e">
        <x:f t="shared" si="2"/>
        <x:v>#REF!</x:v>
      </x:c>
      <x:c r="P11" s="16" t="e">
        <x:f>#REF!/K11*66000</x:f>
        <x:v>#REF!</x:v>
      </x:c>
      <x:c r="Q11" s="17" t="e">
        <x:f t="shared" si="3"/>
        <x:v>#REF!</x:v>
      </x:c>
      <x:c r="R11" s="21"/>
      <x:c r="S11" s="15"/>
      <x:c r="T11" s="15" t="e">
        <x:f>S11/R11</x:f>
        <x:v>#DIV/0!</x:v>
      </x:c>
      <x:c r="U11" s="38">
        <x:f>'휴업수당 대상자'!AI10</x:f>
        <x:v>0</x:v>
      </x:c>
      <x:c r="V11" s="12"/>
      <x:c r="X11" t="e">
        <x:f>VLOOKUP(B11,'[C:/D. 인사/pay/02. 급.상여/▶2025년/01.관리직급여/2025 급여대장.xlsx]고용유지 지원-4월'!$B$5:$BD$31,55,0)</x:f>
        <x:v>#N/A</x:v>
      </x:c>
      <x:c r="Y11" s="19" t="e">
        <x:f t="shared" si="4"/>
        <x:v>#N/A</x:v>
      </x:c>
    </x:row>
    <x:row r="12" spans="1:25">
      <x:c r="A12" s="10">
        <x:v>7</x:v>
      </x:c>
      <x:c r="B12" s="22"/>
      <x:c r="C12" s="20"/>
      <x:c r="D12" s="20"/>
      <x:c r="E12" s="20"/>
      <x:c r="F12" s="21"/>
      <x:c r="G12" s="21">
        <x:f t="shared" si="0"/>
        <x:v>0</x:v>
      </x:c>
      <x:c r="H12" s="24"/>
      <x:c r="I12" s="21"/>
      <x:c r="J12" s="21"/>
      <x:c r="K12" s="25"/>
      <x:c r="L12" s="21" t="e">
        <x:f>G12/H12/K12</x:f>
        <x:v>#DIV/0!</x:v>
      </x:c>
      <x:c r="M12" s="21" t="e">
        <x:f t="shared" si="1"/>
        <x:v>#DIV/0!</x:v>
      </x:c>
      <x:c r="N12" s="15" t="e">
        <x:f>#REF!*#REF!</x:f>
        <x:v>#REF!</x:v>
      </x:c>
      <x:c r="O12" s="16" t="e">
        <x:f t="shared" si="2"/>
        <x:v>#REF!</x:v>
      </x:c>
      <x:c r="P12" s="16" t="e">
        <x:f>#REF!/K12*66000</x:f>
        <x:v>#REF!</x:v>
      </x:c>
      <x:c r="Q12" s="17" t="e">
        <x:f t="shared" si="3"/>
        <x:v>#REF!</x:v>
      </x:c>
      <x:c r="R12" s="21"/>
      <x:c r="S12" s="15"/>
      <x:c r="T12" s="15" t="e">
        <x:f>S12/R12</x:f>
        <x:v>#DIV/0!</x:v>
      </x:c>
      <x:c r="U12" s="38">
        <x:f>'휴업수당 대상자'!AI11</x:f>
        <x:v>0</x:v>
      </x:c>
      <x:c r="V12" s="12"/>
      <x:c r="X12" t="e">
        <x:f>VLOOKUP(B12,'[C:/D. 인사/pay/02. 급.상여/▶2025년/01.관리직급여/2025 급여대장.xlsx]고용유지 지원-4월'!$B$5:$BD$31,55,0)</x:f>
        <x:v>#N/A</x:v>
      </x:c>
      <x:c r="Y12" s="19" t="e">
        <x:f t="shared" si="4"/>
        <x:v>#N/A</x:v>
      </x:c>
    </x:row>
    <x:row r="13" spans="1:25">
      <x:c r="A13" s="10">
        <x:v>8</x:v>
      </x:c>
      <x:c r="B13" s="22"/>
      <x:c r="C13" s="20"/>
      <x:c r="D13" s="20"/>
      <x:c r="E13" s="20"/>
      <x:c r="F13" s="21"/>
      <x:c r="G13" s="21">
        <x:f t="shared" si="0"/>
        <x:v>0</x:v>
      </x:c>
      <x:c r="H13" s="24"/>
      <x:c r="I13" s="21"/>
      <x:c r="J13" s="21"/>
      <x:c r="K13" s="25"/>
      <x:c r="L13" s="21" t="e">
        <x:f>G13/H13/K13</x:f>
        <x:v>#DIV/0!</x:v>
      </x:c>
      <x:c r="M13" s="21" t="e">
        <x:f t="shared" si="1"/>
        <x:v>#DIV/0!</x:v>
      </x:c>
      <x:c r="N13" s="15" t="e">
        <x:f>#REF!*#REF!</x:f>
        <x:v>#REF!</x:v>
      </x:c>
      <x:c r="O13" s="16" t="e">
        <x:f t="shared" si="2"/>
        <x:v>#REF!</x:v>
      </x:c>
      <x:c r="P13" s="16" t="e">
        <x:f>#REF!/K13*66000</x:f>
        <x:v>#REF!</x:v>
      </x:c>
      <x:c r="Q13" s="17" t="e">
        <x:f t="shared" si="3"/>
        <x:v>#REF!</x:v>
      </x:c>
      <x:c r="R13" s="21"/>
      <x:c r="S13" s="15"/>
      <x:c r="T13" s="15" t="e">
        <x:f>S13/R13</x:f>
        <x:v>#DIV/0!</x:v>
      </x:c>
      <x:c r="U13" s="38">
        <x:f>'휴업수당 대상자'!AI12</x:f>
        <x:v>0</x:v>
      </x:c>
      <x:c r="V13" s="12"/>
      <x:c r="X13" t="e">
        <x:f>VLOOKUP(B13,'[C:/D. 인사/pay/02. 급.상여/▶2025년/01.관리직급여/2025 급여대장.xlsx]고용유지 지원-4월'!$B$5:$BD$31,55,0)</x:f>
        <x:v>#N/A</x:v>
      </x:c>
      <x:c r="Y13" s="19" t="e">
        <x:f t="shared" si="4"/>
        <x:v>#N/A</x:v>
      </x:c>
    </x:row>
    <x:row r="14" spans="1:25">
      <x:c r="A14" s="10">
        <x:v>9</x:v>
      </x:c>
      <x:c r="B14" s="22"/>
      <x:c r="C14" s="20"/>
      <x:c r="D14" s="20"/>
      <x:c r="E14" s="20"/>
      <x:c r="F14" s="21"/>
      <x:c r="G14" s="21">
        <x:f t="shared" si="0"/>
        <x:v>0</x:v>
      </x:c>
      <x:c r="H14" s="24"/>
      <x:c r="I14" s="21"/>
      <x:c r="J14" s="21"/>
      <x:c r="K14" s="25"/>
      <x:c r="L14" s="21" t="e">
        <x:f>G14/H14/K14</x:f>
        <x:v>#DIV/0!</x:v>
      </x:c>
      <x:c r="M14" s="21" t="e">
        <x:f t="shared" si="1"/>
        <x:v>#DIV/0!</x:v>
      </x:c>
      <x:c r="N14" s="15" t="e">
        <x:f>#REF!*#REF!</x:f>
        <x:v>#REF!</x:v>
      </x:c>
      <x:c r="O14" s="16" t="e">
        <x:f t="shared" si="2"/>
        <x:v>#REF!</x:v>
      </x:c>
      <x:c r="P14" s="16" t="e">
        <x:f>#REF!/K14*66000</x:f>
        <x:v>#REF!</x:v>
      </x:c>
      <x:c r="Q14" s="17" t="e">
        <x:f t="shared" si="3"/>
        <x:v>#REF!</x:v>
      </x:c>
      <x:c r="R14" s="21"/>
      <x:c r="S14" s="15"/>
      <x:c r="T14" s="15" t="e">
        <x:f>S14/R14</x:f>
        <x:v>#DIV/0!</x:v>
      </x:c>
      <x:c r="U14" s="38">
        <x:f>'휴업수당 대상자'!AI13</x:f>
        <x:v>0</x:v>
      </x:c>
      <x:c r="V14" s="12"/>
      <x:c r="X14" t="e">
        <x:f>VLOOKUP(B14,'[C:/D. 인사/pay/02. 급.상여/▶2025년/01.관리직급여/2025 급여대장.xlsx]고용유지 지원-4월'!$B$5:$BD$31,55,0)</x:f>
        <x:v>#N/A</x:v>
      </x:c>
      <x:c r="Y14" s="19" t="e">
        <x:f t="shared" si="4"/>
        <x:v>#N/A</x:v>
      </x:c>
    </x:row>
    <x:row r="15" spans="1:25">
      <x:c r="A15" s="10">
        <x:v>10</x:v>
      </x:c>
      <x:c r="B15" s="23"/>
      <x:c r="C15" s="20"/>
      <x:c r="D15" s="20"/>
      <x:c r="E15" s="20"/>
      <x:c r="F15" s="21"/>
      <x:c r="G15" s="21">
        <x:f t="shared" si="0"/>
        <x:v>0</x:v>
      </x:c>
      <x:c r="H15" s="24"/>
      <x:c r="I15" s="21"/>
      <x:c r="J15" s="21"/>
      <x:c r="K15" s="25"/>
      <x:c r="L15" s="21" t="e">
        <x:f>G15/H15/K15</x:f>
        <x:v>#DIV/0!</x:v>
      </x:c>
      <x:c r="M15" s="21" t="e">
        <x:f t="shared" si="1"/>
        <x:v>#DIV/0!</x:v>
      </x:c>
      <x:c r="N15" s="15" t="e">
        <x:f>#REF!*#REF!</x:f>
        <x:v>#REF!</x:v>
      </x:c>
      <x:c r="O15" s="16" t="e">
        <x:f t="shared" si="2"/>
        <x:v>#REF!</x:v>
      </x:c>
      <x:c r="P15" s="16" t="e">
        <x:f>#REF!/K15*66000</x:f>
        <x:v>#REF!</x:v>
      </x:c>
      <x:c r="Q15" s="17" t="e">
        <x:f t="shared" si="3"/>
        <x:v>#REF!</x:v>
      </x:c>
      <x:c r="R15" s="21"/>
      <x:c r="S15" s="15"/>
      <x:c r="T15" s="15" t="e">
        <x:f>S15/R15</x:f>
        <x:v>#DIV/0!</x:v>
      </x:c>
      <x:c r="U15" s="38">
        <x:f>'휴업수당 대상자'!AI14</x:f>
        <x:v>0</x:v>
      </x:c>
      <x:c r="V15" s="12"/>
      <x:c r="X15" t="e">
        <x:f>VLOOKUP(B15,'[C:/D. 인사/pay/02. 급.상여/▶2025년/01.관리직급여/2025 급여대장.xlsx]고용유지 지원-4월'!$B$5:$BD$31,55,0)</x:f>
        <x:v>#N/A</x:v>
      </x:c>
      <x:c r="Y15" s="19" t="e">
        <x:f t="shared" si="4"/>
        <x:v>#N/A</x:v>
      </x:c>
    </x:row>
    <x:row r="16" spans="1:25">
      <x:c r="A16" s="10">
        <x:v>11</x:v>
      </x:c>
      <x:c r="B16" s="22"/>
      <x:c r="C16" s="20"/>
      <x:c r="D16" s="20"/>
      <x:c r="E16" s="20"/>
      <x:c r="F16" s="21"/>
      <x:c r="G16" s="21">
        <x:f t="shared" si="0"/>
        <x:v>0</x:v>
      </x:c>
      <x:c r="H16" s="24"/>
      <x:c r="I16" s="21"/>
      <x:c r="J16" s="21"/>
      <x:c r="K16" s="25"/>
      <x:c r="L16" s="21" t="e">
        <x:f>G16/H16/K16</x:f>
        <x:v>#DIV/0!</x:v>
      </x:c>
      <x:c r="M16" s="21" t="e">
        <x:f t="shared" si="1"/>
        <x:v>#DIV/0!</x:v>
      </x:c>
      <x:c r="N16" s="15" t="e">
        <x:f>#REF!*#REF!</x:f>
        <x:v>#REF!</x:v>
      </x:c>
      <x:c r="O16" s="16" t="e">
        <x:f t="shared" si="2"/>
        <x:v>#REF!</x:v>
      </x:c>
      <x:c r="P16" s="16" t="e">
        <x:f>#REF!/K16*66000</x:f>
        <x:v>#REF!</x:v>
      </x:c>
      <x:c r="Q16" s="17" t="e">
        <x:f t="shared" si="3"/>
        <x:v>#REF!</x:v>
      </x:c>
      <x:c r="R16" s="21"/>
      <x:c r="S16" s="15"/>
      <x:c r="T16" s="15" t="e">
        <x:f>S16/R16</x:f>
        <x:v>#DIV/0!</x:v>
      </x:c>
      <x:c r="U16" s="38">
        <x:f>'휴업수당 대상자'!AI15</x:f>
        <x:v>0</x:v>
      </x:c>
      <x:c r="V16" s="12"/>
      <x:c r="X16" t="e">
        <x:f>VLOOKUP(B16,'[C:/D. 인사/pay/02. 급.상여/▶2025년/01.관리직급여/2025 급여대장.xlsx]고용유지 지원-4월'!$B$5:$BD$31,55,0)</x:f>
        <x:v>#N/A</x:v>
      </x:c>
      <x:c r="Y16" s="19" t="e">
        <x:f t="shared" si="4"/>
        <x:v>#N/A</x:v>
      </x:c>
    </x:row>
    <x:row r="17" spans="1:25" ht="16.75">
      <x:c r="A17" s="40">
        <x:v>12</x:v>
      </x:c>
      <x:c r="B17" s="41"/>
      <x:c r="C17" s="42"/>
      <x:c r="D17" s="42"/>
      <x:c r="E17" s="42"/>
      <x:c r="F17" s="43"/>
      <x:c r="G17" s="43">
        <x:f t="shared" si="0"/>
        <x:v>0</x:v>
      </x:c>
      <x:c r="H17" s="44"/>
      <x:c r="I17" s="43"/>
      <x:c r="J17" s="43"/>
      <x:c r="K17" s="45"/>
      <x:c r="L17" s="43" t="e">
        <x:f>G17/H17/K17</x:f>
        <x:v>#DIV/0!</x:v>
      </x:c>
      <x:c r="M17" s="43" t="e">
        <x:f t="shared" si="1"/>
        <x:v>#DIV/0!</x:v>
      </x:c>
      <x:c r="N17" s="46" t="e">
        <x:f>#REF!*#REF!</x:f>
        <x:v>#REF!</x:v>
      </x:c>
      <x:c r="O17" s="47" t="e">
        <x:f t="shared" si="2"/>
        <x:v>#REF!</x:v>
      </x:c>
      <x:c r="P17" s="47" t="e">
        <x:f>#REF!/K17*66000</x:f>
        <x:v>#REF!</x:v>
      </x:c>
      <x:c r="Q17" s="48" t="e">
        <x:f t="shared" si="3"/>
        <x:v>#REF!</x:v>
      </x:c>
      <x:c r="R17" s="43"/>
      <x:c r="S17" s="46"/>
      <x:c r="T17" s="46" t="e">
        <x:f>S17/R17</x:f>
        <x:v>#DIV/0!</x:v>
      </x:c>
      <x:c r="U17" s="38">
        <x:f>'휴업수당 대상자'!AI16</x:f>
        <x:v>0</x:v>
      </x:c>
      <x:c r="V17" s="49"/>
      <x:c r="X17" t="e">
        <x:f>VLOOKUP(B17,'[C:/D. 인사/pay/02. 급.상여/▶2025년/01.관리직급여/2025 급여대장.xlsx]고용유지 지원-4월'!$B$5:$BD$31,55,0)</x:f>
        <x:v>#N/A</x:v>
      </x:c>
      <x:c r="Y17" s="19" t="e">
        <x:f t="shared" si="4"/>
        <x:v>#N/A</x:v>
      </x:c>
    </x:row>
    <x:row r="18" spans="1:22">
      <x:c r="A18" s="56"/>
      <x:c r="B18" s="57"/>
      <x:c r="C18" s="57"/>
      <x:c r="D18" s="57"/>
      <x:c r="E18" s="57"/>
      <x:c r="F18" s="57"/>
      <x:c r="G18" s="57"/>
      <x:c r="H18" s="57"/>
      <x:c r="I18" s="57"/>
      <x:c r="J18" s="57"/>
      <x:c r="K18" s="57"/>
      <x:c r="L18" s="57"/>
      <x:c r="M18" s="57" t="s">
        <x:v>6</x:v>
      </x:c>
      <x:c r="N18" s="58"/>
      <x:c r="O18" s="58"/>
      <x:c r="P18" s="58"/>
      <x:c r="Q18" s="58"/>
      <x:c r="R18" s="59">
        <x:f>SUM(R6:R17)</x:f>
        <x:v>0</x:v>
      </x:c>
      <x:c r="S18" s="58"/>
      <x:c r="T18" s="58"/>
      <x:c r="U18" s="50">
        <x:f>SUM(U6:U17)</x:f>
        <x:v>0</x:v>
      </x:c>
      <x:c r="V18" s="13"/>
    </x:row>
  </x:sheetData>
  <x:sortState columnSort="0" caseSensitive="0" ref="B11:T36">
    <x:sortCondition descending="0" sortBy="value" ref="B11:B36"/>
  </x:sortState>
  <x:mergeCells count="13">
    <x:mergeCell ref="A2:V2"/>
    <x:mergeCell ref="A4:A5"/>
    <x:mergeCell ref="B4:B5"/>
    <x:mergeCell ref="C4:M4"/>
    <x:mergeCell ref="N4:N5"/>
    <x:mergeCell ref="O4:O5"/>
    <x:mergeCell ref="P4:P5"/>
    <x:mergeCell ref="Q4:Q5"/>
    <x:mergeCell ref="R4:R5"/>
    <x:mergeCell ref="S4:S5"/>
    <x:mergeCell ref="T4:T5"/>
    <x:mergeCell ref="U4:U5"/>
    <x:mergeCell ref="V4:V5"/>
  </x:mergeCells>
  <x:pageMargins left="0.31486111879348754883" right="0.19666667282581329346" top="0.74750000238418579102" bottom="0.74750000238418579102" header="0.31486111879348754883" footer="0.31486111879348754883"/>
  <x:pageSetup paperSize="9" scale="66" firstPageNumber="1" fitToWidth="1" fitToHeight="1" orientation="landscape" usePrinterDefaults="1" blackAndWhite="0" draft="0" useFirstPageNumber="0" horizontalDpi="600" verticalDpi="0" copies="1"/>
  <x:colBreaks count="1" manualBreakCount="1">
    <x:brk id="22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AI17"/>
  <x:sheetViews>
    <x:sheetView view="pageBreakPreview" topLeftCell="A1" zoomScaleNormal="100" zoomScaleSheetLayoutView="100" workbookViewId="0">
      <x:selection activeCell="AI5" activeCellId="0" sqref="AI5:AI5"/>
    </x:sheetView>
  </x:sheetViews>
  <x:sheetFormatPr defaultColWidth="9.00390625" defaultRowHeight="16.39999999999999857891"/>
  <x:cols>
    <x:col min="1" max="1" width="5.875" customWidth="1"/>
    <x:col min="2" max="2" width="9.00390625" bestFit="1" customWidth="1"/>
    <x:col min="4" max="34" width="5.125" customWidth="1"/>
    <x:col min="35" max="35" width="6.125" customWidth="1"/>
  </x:cols>
  <x:sheetData>
    <x:row r="1" spans="1:35" ht="37.70000000000000284217" customHeight="1">
      <x:c r="A1" t="s">
        <x:v>49</x:v>
      </x:c>
      <x:c r="B1" s="85" t="s">
        <x:v>11</x:v>
      </x:c>
      <x:c r="C1" s="85"/>
      <x:c r="D1" s="85"/>
      <x:c r="E1" s="85"/>
      <x:c r="F1" s="85"/>
      <x:c r="G1" s="85"/>
      <x:c r="H1" s="85"/>
      <x:c r="I1" s="85"/>
      <x:c r="J1" s="85"/>
      <x:c r="K1" s="85"/>
      <x:c r="L1" s="85"/>
      <x:c r="M1" s="85"/>
      <x:c r="N1" s="85"/>
      <x:c r="O1" s="85"/>
      <x:c r="P1" s="85"/>
      <x:c r="Q1" s="85"/>
      <x:c r="R1" s="85"/>
      <x:c r="S1" s="85"/>
      <x:c r="T1" s="85"/>
      <x:c r="U1" s="85"/>
      <x:c r="V1" s="85"/>
      <x:c r="W1" s="85"/>
      <x:c r="X1" s="85"/>
      <x:c r="Y1" s="85"/>
      <x:c r="Z1" s="85"/>
      <x:c r="AA1" s="85"/>
      <x:c r="AB1" s="85"/>
      <x:c r="AC1" s="85"/>
      <x:c r="AD1" s="85"/>
      <x:c r="AE1" s="85"/>
      <x:c r="AF1" s="85"/>
      <x:c r="AG1" s="85"/>
      <x:c r="AH1" s="85"/>
      <x:c r="AI1" s="14"/>
    </x:row>
    <x:row r="3" spans="1:35" ht="23.25" customHeight="1">
      <x:c r="A3" s="86" t="s">
        <x:v>1</x:v>
      </x:c>
      <x:c r="B3" s="1" t="s">
        <x:v>37</x:v>
      </x:c>
      <x:c r="C3" s="86" t="s">
        <x:v>4</x:v>
      </x:c>
      <x:c r="D3" s="52">
        <x:v>1</x:v>
      </x:c>
      <x:c r="E3" s="18">
        <x:v>2</x:v>
      </x:c>
      <x:c r="F3" s="53">
        <x:v>3</x:v>
      </x:c>
      <x:c r="G3" s="52">
        <x:v>4</x:v>
      </x:c>
      <x:c r="H3" s="18">
        <x:v>5</x:v>
      </x:c>
      <x:c r="I3" s="18">
        <x:v>6</x:v>
      </x:c>
      <x:c r="J3" s="18">
        <x:v>7</x:v>
      </x:c>
      <x:c r="K3" s="18">
        <x:v>8</x:v>
      </x:c>
      <x:c r="L3" s="18">
        <x:v>9</x:v>
      </x:c>
      <x:c r="M3" s="53">
        <x:v>10</x:v>
      </x:c>
      <x:c r="N3" s="52">
        <x:v>11</x:v>
      </x:c>
      <x:c r="O3" s="18">
        <x:v>12</x:v>
      </x:c>
      <x:c r="P3" s="18">
        <x:v>13</x:v>
      </x:c>
      <x:c r="Q3" s="18">
        <x:v>14</x:v>
      </x:c>
      <x:c r="R3" s="18">
        <x:v>15</x:v>
      </x:c>
      <x:c r="S3" s="18">
        <x:v>16</x:v>
      </x:c>
      <x:c r="T3" s="53">
        <x:v>17</x:v>
      </x:c>
      <x:c r="U3" s="52">
        <x:v>18</x:v>
      </x:c>
      <x:c r="V3" s="18">
        <x:v>19</x:v>
      </x:c>
      <x:c r="W3" s="18">
        <x:v>20</x:v>
      </x:c>
      <x:c r="X3" s="18">
        <x:v>21</x:v>
      </x:c>
      <x:c r="Y3" s="18">
        <x:v>22</x:v>
      </x:c>
      <x:c r="Z3" s="18">
        <x:v>23</x:v>
      </x:c>
      <x:c r="AA3" s="53">
        <x:v>24</x:v>
      </x:c>
      <x:c r="AB3" s="52">
        <x:v>25</x:v>
      </x:c>
      <x:c r="AC3" s="18">
        <x:v>26</x:v>
      </x:c>
      <x:c r="AD3" s="18">
        <x:v>27</x:v>
      </x:c>
      <x:c r="AE3" s="18">
        <x:v>28</x:v>
      </x:c>
      <x:c r="AF3" s="18">
        <x:v>29</x:v>
      </x:c>
      <x:c r="AG3" s="18">
        <x:v>30</x:v>
      </x:c>
      <x:c r="AH3" s="53">
        <x:v>31</x:v>
      </x:c>
      <x:c r="AI3" s="88" t="s">
        <x:v>42</x:v>
      </x:c>
    </x:row>
    <x:row r="4" spans="1:35" ht="23.25" customHeight="1">
      <x:c r="A4" s="87"/>
      <x:c r="B4" s="1" t="s">
        <x:v>44</x:v>
      </x:c>
      <x:c r="C4" s="87"/>
      <x:c r="D4" s="52" t="s">
        <x:v>8</x:v>
      </x:c>
      <x:c r="E4" s="18" t="s">
        <x:v>7</x:v>
      </x:c>
      <x:c r="F4" s="53" t="s">
        <x:v>0</x:v>
      </x:c>
      <x:c r="G4" s="52" t="s">
        <x:v>5</x:v>
      </x:c>
      <x:c r="H4" s="18" t="s">
        <x:v>9</x:v>
      </x:c>
      <x:c r="I4" s="18" t="s">
        <x:v>2</x:v>
      </x:c>
      <x:c r="J4" s="18" t="s">
        <x:v>10</x:v>
      </x:c>
      <x:c r="K4" s="18" t="s">
        <x:v>8</x:v>
      </x:c>
      <x:c r="L4" s="18" t="s">
        <x:v>7</x:v>
      </x:c>
      <x:c r="M4" s="53" t="s">
        <x:v>0</x:v>
      </x:c>
      <x:c r="N4" s="52" t="s">
        <x:v>5</x:v>
      </x:c>
      <x:c r="O4" s="18" t="s">
        <x:v>9</x:v>
      </x:c>
      <x:c r="P4" s="18" t="s">
        <x:v>2</x:v>
      </x:c>
      <x:c r="Q4" s="18" t="s">
        <x:v>10</x:v>
      </x:c>
      <x:c r="R4" s="18" t="s">
        <x:v>8</x:v>
      </x:c>
      <x:c r="S4" s="18" t="s">
        <x:v>7</x:v>
      </x:c>
      <x:c r="T4" s="53" t="s">
        <x:v>0</x:v>
      </x:c>
      <x:c r="U4" s="52" t="s">
        <x:v>5</x:v>
      </x:c>
      <x:c r="V4" s="18" t="s">
        <x:v>9</x:v>
      </x:c>
      <x:c r="W4" s="18" t="s">
        <x:v>2</x:v>
      </x:c>
      <x:c r="X4" s="18" t="s">
        <x:v>10</x:v>
      </x:c>
      <x:c r="Y4" s="18" t="s">
        <x:v>8</x:v>
      </x:c>
      <x:c r="Z4" s="18" t="s">
        <x:v>7</x:v>
      </x:c>
      <x:c r="AA4" s="53" t="s">
        <x:v>0</x:v>
      </x:c>
      <x:c r="AB4" s="52" t="s">
        <x:v>5</x:v>
      </x:c>
      <x:c r="AC4" s="18" t="s">
        <x:v>9</x:v>
      </x:c>
      <x:c r="AD4" s="18" t="s">
        <x:v>2</x:v>
      </x:c>
      <x:c r="AE4" s="18" t="s">
        <x:v>10</x:v>
      </x:c>
      <x:c r="AF4" s="18" t="s">
        <x:v>8</x:v>
      </x:c>
      <x:c r="AG4" s="18" t="s">
        <x:v>7</x:v>
      </x:c>
      <x:c r="AH4" s="53" t="s">
        <x:v>0</x:v>
      </x:c>
      <x:c r="AI4" s="89"/>
    </x:row>
    <x:row r="5" spans="1:35" ht="19.5" customHeight="1">
      <x:c r="A5" s="1">
        <x:v>1</x:v>
      </x:c>
      <x:c r="B5" s="1"/>
      <x:c r="C5" s="1"/>
      <x:c r="D5" s="55"/>
      <x:c r="E5" s="3"/>
      <x:c r="F5" s="54"/>
      <x:c r="G5" s="55"/>
      <x:c r="H5" s="3"/>
      <x:c r="I5" s="3"/>
      <x:c r="J5" s="3"/>
      <x:c r="K5" s="3"/>
      <x:c r="L5" s="3"/>
      <x:c r="M5" s="54"/>
      <x:c r="N5" s="55"/>
      <x:c r="O5" s="3"/>
      <x:c r="P5" s="3"/>
      <x:c r="Q5" s="3"/>
      <x:c r="R5" s="3"/>
      <x:c r="S5" s="3"/>
      <x:c r="T5" s="54"/>
      <x:c r="U5" s="55"/>
      <x:c r="V5" s="3"/>
      <x:c r="W5" s="3"/>
      <x:c r="X5" s="3"/>
      <x:c r="Y5" s="3"/>
      <x:c r="Z5" s="3"/>
      <x:c r="AA5" s="54"/>
      <x:c r="AB5" s="55"/>
      <x:c r="AC5" s="3"/>
      <x:c r="AD5" s="3"/>
      <x:c r="AE5" s="3"/>
      <x:c r="AF5" s="3"/>
      <x:c r="AG5" s="3"/>
      <x:c r="AH5" s="54"/>
      <x:c r="AI5" s="2">
        <x:f t="shared" ref="AI5:AI16" si="0">SUM(D5:AH5)</x:f>
        <x:v>0</x:v>
      </x:c>
    </x:row>
    <x:row r="6" spans="1:35" ht="19.5" customHeight="1">
      <x:c r="A6" s="1">
        <x:v>2</x:v>
      </x:c>
      <x:c r="B6" s="1"/>
      <x:c r="C6" s="1"/>
      <x:c r="D6" s="55"/>
      <x:c r="E6" s="3"/>
      <x:c r="F6" s="54"/>
      <x:c r="G6" s="55"/>
      <x:c r="H6" s="3"/>
      <x:c r="I6" s="3"/>
      <x:c r="J6" s="3"/>
      <x:c r="K6" s="3"/>
      <x:c r="L6" s="3"/>
      <x:c r="M6" s="54"/>
      <x:c r="N6" s="55"/>
      <x:c r="O6" s="3"/>
      <x:c r="P6" s="3"/>
      <x:c r="Q6" s="3"/>
      <x:c r="R6" s="3"/>
      <x:c r="S6" s="3"/>
      <x:c r="T6" s="54"/>
      <x:c r="U6" s="55"/>
      <x:c r="V6" s="3"/>
      <x:c r="W6" s="3"/>
      <x:c r="X6" s="3"/>
      <x:c r="Y6" s="3"/>
      <x:c r="Z6" s="3"/>
      <x:c r="AA6" s="54"/>
      <x:c r="AB6" s="55"/>
      <x:c r="AC6" s="3"/>
      <x:c r="AD6" s="3"/>
      <x:c r="AE6" s="3"/>
      <x:c r="AF6" s="3"/>
      <x:c r="AG6" s="3"/>
      <x:c r="AH6" s="54"/>
      <x:c r="AI6" s="2">
        <x:f t="shared" si="0"/>
        <x:v>0</x:v>
      </x:c>
    </x:row>
    <x:row r="7" spans="1:35" ht="19.5" customHeight="1">
      <x:c r="A7" s="1">
        <x:v>3</x:v>
      </x:c>
      <x:c r="B7" s="1"/>
      <x:c r="C7" s="1"/>
      <x:c r="D7" s="55"/>
      <x:c r="E7" s="3"/>
      <x:c r="F7" s="54"/>
      <x:c r="G7" s="55"/>
      <x:c r="H7" s="3"/>
      <x:c r="I7" s="3"/>
      <x:c r="J7" s="3"/>
      <x:c r="K7" s="3"/>
      <x:c r="L7" s="3"/>
      <x:c r="M7" s="54"/>
      <x:c r="N7" s="55"/>
      <x:c r="O7" s="3"/>
      <x:c r="P7" s="3"/>
      <x:c r="Q7" s="3"/>
      <x:c r="R7" s="3"/>
      <x:c r="S7" s="3"/>
      <x:c r="T7" s="54"/>
      <x:c r="U7" s="55"/>
      <x:c r="V7" s="3"/>
      <x:c r="W7" s="3"/>
      <x:c r="X7" s="3"/>
      <x:c r="Y7" s="3"/>
      <x:c r="Z7" s="3"/>
      <x:c r="AA7" s="54"/>
      <x:c r="AB7" s="55"/>
      <x:c r="AC7" s="3"/>
      <x:c r="AD7" s="3"/>
      <x:c r="AE7" s="3"/>
      <x:c r="AF7" s="3"/>
      <x:c r="AG7" s="3"/>
      <x:c r="AH7" s="54"/>
      <x:c r="AI7" s="2">
        <x:f t="shared" si="0"/>
        <x:v>0</x:v>
      </x:c>
    </x:row>
    <x:row r="8" spans="1:35" ht="19.5" customHeight="1">
      <x:c r="A8" s="1">
        <x:v>4</x:v>
      </x:c>
      <x:c r="B8" s="1"/>
      <x:c r="C8" s="4"/>
      <x:c r="D8" s="55"/>
      <x:c r="E8" s="3"/>
      <x:c r="F8" s="54"/>
      <x:c r="G8" s="55"/>
      <x:c r="H8" s="3"/>
      <x:c r="I8" s="3"/>
      <x:c r="J8" s="3"/>
      <x:c r="K8" s="3"/>
      <x:c r="L8" s="3"/>
      <x:c r="M8" s="54"/>
      <x:c r="N8" s="55"/>
      <x:c r="O8" s="3"/>
      <x:c r="P8" s="3"/>
      <x:c r="Q8" s="3"/>
      <x:c r="R8" s="3"/>
      <x:c r="S8" s="3"/>
      <x:c r="T8" s="54"/>
      <x:c r="U8" s="55"/>
      <x:c r="V8" s="3"/>
      <x:c r="W8" s="3"/>
      <x:c r="X8" s="3"/>
      <x:c r="Y8" s="3"/>
      <x:c r="Z8" s="3"/>
      <x:c r="AA8" s="54"/>
      <x:c r="AB8" s="55"/>
      <x:c r="AC8" s="3"/>
      <x:c r="AD8" s="3"/>
      <x:c r="AE8" s="3"/>
      <x:c r="AF8" s="3"/>
      <x:c r="AG8" s="3"/>
      <x:c r="AH8" s="54"/>
      <x:c r="AI8" s="2">
        <x:f t="shared" si="0"/>
        <x:v>0</x:v>
      </x:c>
    </x:row>
    <x:row r="9" spans="1:35" ht="19.5" customHeight="1">
      <x:c r="A9" s="1">
        <x:v>5</x:v>
      </x:c>
      <x:c r="B9" s="1"/>
      <x:c r="C9" s="1"/>
      <x:c r="D9" s="55"/>
      <x:c r="E9" s="3"/>
      <x:c r="F9" s="54"/>
      <x:c r="G9" s="55"/>
      <x:c r="H9" s="3"/>
      <x:c r="I9" s="3"/>
      <x:c r="J9" s="3"/>
      <x:c r="K9" s="3"/>
      <x:c r="L9" s="3"/>
      <x:c r="M9" s="54"/>
      <x:c r="N9" s="55"/>
      <x:c r="O9" s="3"/>
      <x:c r="P9" s="3"/>
      <x:c r="Q9" s="3"/>
      <x:c r="R9" s="3"/>
      <x:c r="S9" s="3"/>
      <x:c r="T9" s="54"/>
      <x:c r="U9" s="55"/>
      <x:c r="V9" s="3"/>
      <x:c r="W9" s="3"/>
      <x:c r="X9" s="3"/>
      <x:c r="Y9" s="3"/>
      <x:c r="Z9" s="3"/>
      <x:c r="AA9" s="54"/>
      <x:c r="AB9" s="55"/>
      <x:c r="AC9" s="3"/>
      <x:c r="AD9" s="3"/>
      <x:c r="AE9" s="3"/>
      <x:c r="AF9" s="3"/>
      <x:c r="AG9" s="3"/>
      <x:c r="AH9" s="54"/>
      <x:c r="AI9" s="2">
        <x:f t="shared" si="0"/>
        <x:v>0</x:v>
      </x:c>
    </x:row>
    <x:row r="10" spans="1:35" ht="19.5" customHeight="1">
      <x:c r="A10" s="1">
        <x:v>6</x:v>
      </x:c>
      <x:c r="B10" s="1"/>
      <x:c r="C10" s="1"/>
      <x:c r="D10" s="55"/>
      <x:c r="E10" s="3"/>
      <x:c r="F10" s="54"/>
      <x:c r="G10" s="55"/>
      <x:c r="H10" s="3"/>
      <x:c r="I10" s="3"/>
      <x:c r="J10" s="3"/>
      <x:c r="K10" s="3"/>
      <x:c r="L10" s="3"/>
      <x:c r="M10" s="54"/>
      <x:c r="N10" s="55"/>
      <x:c r="O10" s="3"/>
      <x:c r="P10" s="3"/>
      <x:c r="Q10" s="3"/>
      <x:c r="R10" s="3"/>
      <x:c r="S10" s="3"/>
      <x:c r="T10" s="54"/>
      <x:c r="U10" s="55"/>
      <x:c r="V10" s="3"/>
      <x:c r="W10" s="3"/>
      <x:c r="X10" s="3"/>
      <x:c r="Y10" s="3"/>
      <x:c r="Z10" s="3"/>
      <x:c r="AA10" s="54"/>
      <x:c r="AB10" s="55"/>
      <x:c r="AC10" s="3"/>
      <x:c r="AD10" s="3"/>
      <x:c r="AE10" s="3"/>
      <x:c r="AF10" s="3"/>
      <x:c r="AG10" s="3"/>
      <x:c r="AH10" s="54"/>
      <x:c r="AI10" s="2">
        <x:f t="shared" si="0"/>
        <x:v>0</x:v>
      </x:c>
    </x:row>
    <x:row r="11" spans="1:35" ht="19.5" customHeight="1">
      <x:c r="A11" s="1">
        <x:v>7</x:v>
      </x:c>
      <x:c r="B11" s="1"/>
      <x:c r="C11" s="4"/>
      <x:c r="D11" s="55"/>
      <x:c r="E11" s="3"/>
      <x:c r="F11" s="54"/>
      <x:c r="G11" s="55"/>
      <x:c r="H11" s="3"/>
      <x:c r="I11" s="3"/>
      <x:c r="J11" s="3"/>
      <x:c r="K11" s="3"/>
      <x:c r="L11" s="3"/>
      <x:c r="M11" s="54"/>
      <x:c r="N11" s="55"/>
      <x:c r="O11" s="3"/>
      <x:c r="P11" s="3"/>
      <x:c r="Q11" s="3"/>
      <x:c r="R11" s="3"/>
      <x:c r="S11" s="3"/>
      <x:c r="T11" s="54"/>
      <x:c r="U11" s="55"/>
      <x:c r="V11" s="3"/>
      <x:c r="W11" s="3"/>
      <x:c r="X11" s="3"/>
      <x:c r="Y11" s="3"/>
      <x:c r="Z11" s="3"/>
      <x:c r="AA11" s="54"/>
      <x:c r="AB11" s="55"/>
      <x:c r="AC11" s="3"/>
      <x:c r="AD11" s="3"/>
      <x:c r="AE11" s="3"/>
      <x:c r="AF11" s="3"/>
      <x:c r="AG11" s="3"/>
      <x:c r="AH11" s="54"/>
      <x:c r="AI11" s="2">
        <x:f t="shared" si="0"/>
        <x:v>0</x:v>
      </x:c>
    </x:row>
    <x:row r="12" spans="1:35" ht="19.5" customHeight="1">
      <x:c r="A12" s="1">
        <x:v>8</x:v>
      </x:c>
      <x:c r="B12" s="1"/>
      <x:c r="C12" s="1"/>
      <x:c r="D12" s="55"/>
      <x:c r="E12" s="3"/>
      <x:c r="F12" s="54"/>
      <x:c r="G12" s="55"/>
      <x:c r="H12" s="3"/>
      <x:c r="I12" s="3"/>
      <x:c r="J12" s="3"/>
      <x:c r="K12" s="3"/>
      <x:c r="L12" s="3"/>
      <x:c r="M12" s="54"/>
      <x:c r="N12" s="55"/>
      <x:c r="O12" s="3"/>
      <x:c r="P12" s="3"/>
      <x:c r="Q12" s="3"/>
      <x:c r="R12" s="3"/>
      <x:c r="S12" s="3"/>
      <x:c r="T12" s="54"/>
      <x:c r="U12" s="55"/>
      <x:c r="V12" s="3"/>
      <x:c r="W12" s="3"/>
      <x:c r="X12" s="3"/>
      <x:c r="Y12" s="3"/>
      <x:c r="Z12" s="3"/>
      <x:c r="AA12" s="54"/>
      <x:c r="AB12" s="55"/>
      <x:c r="AC12" s="3"/>
      <x:c r="AD12" s="3"/>
      <x:c r="AE12" s="3"/>
      <x:c r="AF12" s="3"/>
      <x:c r="AG12" s="3"/>
      <x:c r="AH12" s="54"/>
      <x:c r="AI12" s="2">
        <x:f t="shared" si="0"/>
        <x:v>0</x:v>
      </x:c>
    </x:row>
    <x:row r="13" spans="1:35" ht="19.5" customHeight="1">
      <x:c r="A13" s="1">
        <x:v>9</x:v>
      </x:c>
      <x:c r="B13" s="1"/>
      <x:c r="C13" s="2"/>
      <x:c r="D13" s="55"/>
      <x:c r="E13" s="3"/>
      <x:c r="F13" s="54"/>
      <x:c r="G13" s="55"/>
      <x:c r="H13" s="3"/>
      <x:c r="I13" s="3"/>
      <x:c r="J13" s="3"/>
      <x:c r="K13" s="3"/>
      <x:c r="L13" s="3"/>
      <x:c r="M13" s="54"/>
      <x:c r="N13" s="55"/>
      <x:c r="O13" s="3"/>
      <x:c r="P13" s="3"/>
      <x:c r="Q13" s="3"/>
      <x:c r="R13" s="3"/>
      <x:c r="S13" s="3"/>
      <x:c r="T13" s="54"/>
      <x:c r="U13" s="55"/>
      <x:c r="V13" s="3"/>
      <x:c r="W13" s="3"/>
      <x:c r="X13" s="3"/>
      <x:c r="Y13" s="3"/>
      <x:c r="Z13" s="3"/>
      <x:c r="AA13" s="54"/>
      <x:c r="AB13" s="55"/>
      <x:c r="AC13" s="3"/>
      <x:c r="AD13" s="3"/>
      <x:c r="AE13" s="3"/>
      <x:c r="AF13" s="3"/>
      <x:c r="AG13" s="3"/>
      <x:c r="AH13" s="54"/>
      <x:c r="AI13" s="2">
        <x:f t="shared" si="0"/>
        <x:v>0</x:v>
      </x:c>
    </x:row>
    <x:row r="14" spans="1:35" ht="19.5" customHeight="1">
      <x:c r="A14" s="1">
        <x:v>10</x:v>
      </x:c>
      <x:c r="B14" s="1"/>
      <x:c r="C14" s="1"/>
      <x:c r="D14" s="55"/>
      <x:c r="E14" s="3"/>
      <x:c r="F14" s="54"/>
      <x:c r="G14" s="55"/>
      <x:c r="H14" s="3"/>
      <x:c r="I14" s="3"/>
      <x:c r="J14" s="3"/>
      <x:c r="K14" s="3"/>
      <x:c r="L14" s="3"/>
      <x:c r="M14" s="54"/>
      <x:c r="N14" s="55"/>
      <x:c r="O14" s="3"/>
      <x:c r="P14" s="3"/>
      <x:c r="Q14" s="3"/>
      <x:c r="R14" s="3"/>
      <x:c r="S14" s="3"/>
      <x:c r="T14" s="54"/>
      <x:c r="U14" s="55"/>
      <x:c r="V14" s="3"/>
      <x:c r="W14" s="3"/>
      <x:c r="X14" s="3"/>
      <x:c r="Y14" s="3"/>
      <x:c r="Z14" s="3"/>
      <x:c r="AA14" s="54"/>
      <x:c r="AB14" s="55"/>
      <x:c r="AC14" s="3"/>
      <x:c r="AD14" s="3"/>
      <x:c r="AE14" s="3"/>
      <x:c r="AF14" s="3"/>
      <x:c r="AG14" s="3"/>
      <x:c r="AH14" s="54"/>
      <x:c r="AI14" s="2">
        <x:f t="shared" si="0"/>
        <x:v>0</x:v>
      </x:c>
    </x:row>
    <x:row r="15" spans="1:35" ht="19.5" customHeight="1">
      <x:c r="A15" s="1">
        <x:v>11</x:v>
      </x:c>
      <x:c r="B15" s="1"/>
      <x:c r="C15" s="1"/>
      <x:c r="D15" s="55"/>
      <x:c r="E15" s="3"/>
      <x:c r="F15" s="54"/>
      <x:c r="G15" s="55"/>
      <x:c r="H15" s="3"/>
      <x:c r="I15" s="3"/>
      <x:c r="J15" s="3"/>
      <x:c r="K15" s="3"/>
      <x:c r="L15" s="3"/>
      <x:c r="M15" s="54"/>
      <x:c r="N15" s="55"/>
      <x:c r="O15" s="3"/>
      <x:c r="P15" s="3"/>
      <x:c r="Q15" s="3"/>
      <x:c r="R15" s="3"/>
      <x:c r="S15" s="3"/>
      <x:c r="T15" s="54"/>
      <x:c r="U15" s="55"/>
      <x:c r="V15" s="3"/>
      <x:c r="W15" s="3"/>
      <x:c r="X15" s="3"/>
      <x:c r="Y15" s="3"/>
      <x:c r="Z15" s="3"/>
      <x:c r="AA15" s="54"/>
      <x:c r="AB15" s="55"/>
      <x:c r="AC15" s="3"/>
      <x:c r="AD15" s="3"/>
      <x:c r="AE15" s="3"/>
      <x:c r="AF15" s="3"/>
      <x:c r="AG15" s="3"/>
      <x:c r="AH15" s="54"/>
      <x:c r="AI15" s="2">
        <x:f t="shared" si="0"/>
        <x:v>0</x:v>
      </x:c>
    </x:row>
    <x:row r="16" spans="1:35" ht="19.5" customHeight="1">
      <x:c r="A16" s="1">
        <x:v>12</x:v>
      </x:c>
      <x:c r="B16" s="1"/>
      <x:c r="C16" s="1"/>
      <x:c r="D16" s="55"/>
      <x:c r="E16" s="3"/>
      <x:c r="F16" s="54"/>
      <x:c r="G16" s="55"/>
      <x:c r="H16" s="3"/>
      <x:c r="I16" s="3"/>
      <x:c r="J16" s="3"/>
      <x:c r="K16" s="3"/>
      <x:c r="L16" s="3"/>
      <x:c r="M16" s="54"/>
      <x:c r="N16" s="55"/>
      <x:c r="O16" s="3"/>
      <x:c r="P16" s="3"/>
      <x:c r="Q16" s="3"/>
      <x:c r="R16" s="3"/>
      <x:c r="S16" s="3"/>
      <x:c r="T16" s="54"/>
      <x:c r="U16" s="55"/>
      <x:c r="V16" s="3"/>
      <x:c r="W16" s="3"/>
      <x:c r="X16" s="3"/>
      <x:c r="Y16" s="3"/>
      <x:c r="Z16" s="3"/>
      <x:c r="AA16" s="54"/>
      <x:c r="AB16" s="55"/>
      <x:c r="AC16" s="3"/>
      <x:c r="AD16" s="3"/>
      <x:c r="AE16" s="3"/>
      <x:c r="AF16" s="3"/>
      <x:c r="AG16" s="3"/>
      <x:c r="AH16" s="54"/>
      <x:c r="AI16" s="2">
        <x:f t="shared" si="0"/>
        <x:v>0</x:v>
      </x:c>
    </x:row>
    <x:row r="17" spans="1:35" ht="17.14999999999999857891" customHeight="1">
      <x:c r="A17" s="90" t="s">
        <x:v>6</x:v>
      </x:c>
      <x:c r="B17" s="91"/>
      <x:c r="C17" s="91"/>
      <x:c r="D17" s="91"/>
      <x:c r="E17" s="91"/>
      <x:c r="F17" s="91"/>
      <x:c r="G17" s="91"/>
      <x:c r="H17" s="91"/>
      <x:c r="I17" s="91"/>
      <x:c r="J17" s="91"/>
      <x:c r="K17" s="91"/>
      <x:c r="L17" s="91"/>
      <x:c r="M17" s="91"/>
      <x:c r="N17" s="91"/>
      <x:c r="O17" s="91"/>
      <x:c r="P17" s="91"/>
      <x:c r="Q17" s="91"/>
      <x:c r="R17" s="91"/>
      <x:c r="S17" s="91"/>
      <x:c r="T17" s="91"/>
      <x:c r="U17" s="91"/>
      <x:c r="V17" s="91"/>
      <x:c r="W17" s="91"/>
      <x:c r="X17" s="92"/>
      <x:c r="Y17" s="91"/>
      <x:c r="Z17" s="91"/>
      <x:c r="AA17" s="91"/>
      <x:c r="AB17" s="91"/>
      <x:c r="AC17" s="91"/>
      <x:c r="AD17" s="91"/>
      <x:c r="AE17" s="91"/>
      <x:c r="AF17" s="91"/>
      <x:c r="AG17" s="91"/>
      <x:c r="AH17" s="93"/>
      <x:c r="AI17" s="5">
        <x:f>SUM(AI5:AI16)</x:f>
        <x:v>0</x:v>
      </x:c>
    </x:row>
    <x:row r="18" ht="8.25" customHeight="1"/>
  </x:sheetData>
  <x:mergeCells count="5">
    <x:mergeCell ref="B1:AH1"/>
    <x:mergeCell ref="A3:A4"/>
    <x:mergeCell ref="C3:C4"/>
    <x:mergeCell ref="AI3:AI4"/>
    <x:mergeCell ref="A17:AH17"/>
  </x:mergeCells>
  <x:pageMargins left="0.35430556535720825195" right="0.2754166722297668457" top="0.35430556535720825195" bottom="0.15722222626209259033" header="0.31486111879348754883" footer="0.31486111879348754883"/>
  <x:pageSetup paperSize="9" scale="70" firstPageNumber="1" fitToWidth="1" fitToHeight="1" orientation="landscape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AC39"/>
  <x:sheetViews>
    <x:sheetView tabSelected="1" view="pageBreakPreview" topLeftCell="A1" zoomScale="110" zoomScaleNormal="110" zoomScaleSheetLayoutView="110" workbookViewId="0">
      <x:selection activeCell="B1" activeCellId="0" sqref="B1:Z1"/>
    </x:sheetView>
  </x:sheetViews>
  <x:sheetFormatPr defaultColWidth="9.00390625" defaultRowHeight="16.39999999999999857891"/>
  <x:cols>
    <x:col min="1" max="1" width="7.08203125" bestFit="1" customWidth="1"/>
    <x:col min="2" max="2" width="8.6015625" bestFit="1" customWidth="1"/>
    <x:col min="3" max="3" width="6.703125" bestFit="1" customWidth="1"/>
    <x:col min="4" max="5" width="8.4765625" bestFit="1" customWidth="1"/>
    <x:col min="6" max="6" width="2.171875" bestFit="1" customWidth="1"/>
    <x:col min="7" max="10" width="3.07421875" bestFit="1" customWidth="1"/>
    <x:col min="11" max="14" width="2.171875" bestFit="1" customWidth="1"/>
    <x:col min="15" max="15" width="10" customWidth="1"/>
    <x:col min="16" max="24" width="8.8046875" bestFit="1" customWidth="1"/>
    <x:col min="25" max="25" width="13.03125" hidden="1" bestFit="1" customWidth="1"/>
    <x:col min="26" max="26" width="13.03125" customWidth="1"/>
    <x:col min="27" max="27" width="11.89453125" bestFit="1" customWidth="1"/>
    <x:col min="28" max="28" width="10.1796875" bestFit="1" customWidth="1"/>
    <x:col min="29" max="29" width="11.78515625" bestFit="1" customWidth="1"/>
  </x:cols>
  <x:sheetData>
    <x:row r="1" spans="1:26" ht="37.70000000000000284217" customHeight="1">
      <x:c r="A1" s="26" t="s">
        <x:v>38</x:v>
      </x:c>
      <x:c r="B1" s="85" t="s">
        <x:v>50</x:v>
      </x:c>
      <x:c r="C1" s="85"/>
      <x:c r="D1" s="94"/>
      <x:c r="E1" s="94"/>
      <x:c r="F1" s="94"/>
      <x:c r="G1" s="94"/>
      <x:c r="H1" s="94"/>
      <x:c r="I1" s="94"/>
      <x:c r="J1" s="94"/>
      <x:c r="K1" s="94"/>
      <x:c r="L1" s="94"/>
      <x:c r="M1" s="94"/>
      <x:c r="N1" s="94"/>
      <x:c r="O1" s="95"/>
      <x:c r="P1" s="95"/>
      <x:c r="Q1" s="95"/>
      <x:c r="R1" s="95"/>
      <x:c r="S1" s="95"/>
      <x:c r="T1" s="95"/>
      <x:c r="U1" s="95"/>
      <x:c r="V1" s="95"/>
      <x:c r="W1" s="95"/>
      <x:c r="X1" s="95"/>
      <x:c r="Y1" s="95"/>
      <x:c r="Z1" s="95"/>
    </x:row>
    <x:row r="2" spans="1:27">
      <x:c r="A2" s="26"/>
      <x:c r="B2" s="26"/>
      <x:c r="C2" s="26"/>
      <x:c r="D2" s="26"/>
      <x:c r="E2" s="26"/>
      <x:c r="F2" s="26"/>
      <x:c r="G2" s="26"/>
      <x:c r="H2" s="26"/>
      <x:c r="I2" s="26"/>
      <x:c r="J2" s="26"/>
      <x:c r="K2" s="26"/>
      <x:c r="L2" s="26"/>
      <x:c r="M2" s="26"/>
      <x:c r="N2" s="26"/>
      <x:c r="AA2" t="s">
        <x:v>46</x:v>
      </x:c>
    </x:row>
    <x:row r="3" spans="1:27">
      <x:c r="A3" s="86" t="s">
        <x:v>1</x:v>
      </x:c>
      <x:c r="B3" s="1" t="s">
        <x:v>37</x:v>
      </x:c>
      <x:c r="C3" s="86" t="s">
        <x:v>4</x:v>
      </x:c>
      <x:c r="D3" s="88" t="s">
        <x:v>42</x:v>
      </x:c>
      <x:c r="E3" s="96" t="s">
        <x:v>39</x:v>
      </x:c>
      <x:c r="F3" s="98" t="s">
        <x:v>30</x:v>
      </x:c>
      <x:c r="G3" s="98"/>
      <x:c r="H3" s="98"/>
      <x:c r="I3" s="98"/>
      <x:c r="J3" s="98"/>
      <x:c r="K3" s="98"/>
      <x:c r="L3" s="98"/>
      <x:c r="M3" s="98"/>
      <x:c r="N3" s="98"/>
      <x:c r="O3" s="96" t="s">
        <x:v>41</x:v>
      </x:c>
      <x:c r="P3" s="98" t="s">
        <x:v>13</x:v>
      </x:c>
      <x:c r="Q3" s="98"/>
      <x:c r="R3" s="98"/>
      <x:c r="S3" s="98"/>
      <x:c r="T3" s="98"/>
      <x:c r="U3" s="98"/>
      <x:c r="V3" s="98"/>
      <x:c r="W3" s="98"/>
      <x:c r="X3" s="98"/>
      <x:c r="Y3" s="100" t="s">
        <x:v>36</x:v>
      </x:c>
      <x:c r="Z3" s="102" t="s">
        <x:v>43</x:v>
      </x:c>
      <x:c r="AA3" s="102" t="s">
        <x:v>48</x:v>
      </x:c>
    </x:row>
    <x:row r="4" spans="1:27">
      <x:c r="A4" s="87"/>
      <x:c r="B4" s="1" t="s">
        <x:v>44</x:v>
      </x:c>
      <x:c r="C4" s="87"/>
      <x:c r="D4" s="89"/>
      <x:c r="E4" s="97"/>
      <x:c r="F4" s="29">
        <x:v>1</x:v>
      </x:c>
      <x:c r="G4" s="29">
        <x:v>2</x:v>
      </x:c>
      <x:c r="H4" s="29">
        <x:v>3</x:v>
      </x:c>
      <x:c r="I4" s="29">
        <x:v>4</x:v>
      </x:c>
      <x:c r="J4" s="29">
        <x:v>5</x:v>
      </x:c>
      <x:c r="K4" s="29">
        <x:v>6</x:v>
      </x:c>
      <x:c r="L4" s="29">
        <x:v>7</x:v>
      </x:c>
      <x:c r="M4" s="29">
        <x:v>8</x:v>
      </x:c>
      <x:c r="N4" s="29">
        <x:v>9</x:v>
      </x:c>
      <x:c r="O4" s="99" t="s">
        <x:v>27</x:v>
      </x:c>
      <x:c r="P4" s="30">
        <x:v>1</x:v>
      </x:c>
      <x:c r="Q4" s="30">
        <x:v>2</x:v>
      </x:c>
      <x:c r="R4" s="30">
        <x:v>3</x:v>
      </x:c>
      <x:c r="S4" s="30">
        <x:v>4</x:v>
      </x:c>
      <x:c r="T4" s="30">
        <x:v>5</x:v>
      </x:c>
      <x:c r="U4" s="30">
        <x:v>6</x:v>
      </x:c>
      <x:c r="V4" s="30">
        <x:v>7</x:v>
      </x:c>
      <x:c r="W4" s="30">
        <x:v>8</x:v>
      </x:c>
      <x:c r="X4" s="30">
        <x:v>9</x:v>
      </x:c>
      <x:c r="Y4" s="101"/>
      <x:c r="Z4" s="103"/>
      <x:c r="AA4" s="103"/>
    </x:row>
    <x:row r="5" spans="1:27">
      <x:c r="A5" s="1">
        <x:v>1</x:v>
      </x:c>
      <x:c r="B5" s="1"/>
      <x:c r="C5" s="1"/>
      <x:c r="D5" s="2">
        <x:f>'휴업수당 대상자'!AI5</x:f>
        <x:v>0</x:v>
      </x:c>
      <x:c r="E5" s="2">
        <x:f>COUNTA('휴업수당 대상자'!D5:AH5)</x:f>
        <x:v>0</x:v>
      </x:c>
      <x:c r="F5" s="2">
        <x:f>COUNTIF('휴업수당 대상자'!$D5:$AH5,1)</x:f>
        <x:v>0</x:v>
      </x:c>
      <x:c r="G5" s="2">
        <x:f>COUNTIF('휴업수당 대상자'!$D5:$AH5,2)</x:f>
        <x:v>0</x:v>
      </x:c>
      <x:c r="H5" s="2">
        <x:f>COUNTIF('휴업수당 대상자'!$D5:$AH5,3)</x:f>
        <x:v>0</x:v>
      </x:c>
      <x:c r="I5" s="2">
        <x:f>COUNTIF('휴업수당 대상자'!$D5:$AH5,4)</x:f>
        <x:v>0</x:v>
      </x:c>
      <x:c r="J5" s="2">
        <x:f>COUNTIF('휴업수당 대상자'!$D5:$AH5,5)</x:f>
        <x:v>0</x:v>
      </x:c>
      <x:c r="K5" s="2">
        <x:f>COUNTIF('휴업수당 대상자'!$D5:$AH5,6)</x:f>
        <x:v>0</x:v>
      </x:c>
      <x:c r="L5" s="2">
        <x:f>COUNTIF('휴업수당 대상자'!$D5:$AH5,7)</x:f>
        <x:v>0</x:v>
      </x:c>
      <x:c r="M5" s="2">
        <x:f>COUNTIF('휴업수당 대상자'!$D5:$AH5,8)</x:f>
        <x:v>0</x:v>
      </x:c>
      <x:c r="N5" s="2">
        <x:f>COUNTIF('휴업수당 대상자'!$D5:$AH5,9)</x:f>
        <x:v>0</x:v>
      </x:c>
      <x:c r="O5" s="27" t="e">
        <x:f>'고용유지지원금 산출내역서'!T6</x:f>
        <x:v>#DIV/0!</x:v>
      </x:c>
      <x:c r="P5" s="27" t="e">
        <x:f>MIN((($O5*P$4)/3*2),68100)</x:f>
        <x:v>#DIV/0!</x:v>
      </x:c>
      <x:c r="Q5" s="27" t="e">
        <x:f t="shared" ref="Q5:X16" si="0">MIN((($O5*Q$4)/3*2),68100)</x:f>
        <x:v>#DIV/0!</x:v>
      </x:c>
      <x:c r="R5" s="27" t="e">
        <x:f t="shared" si="0"/>
        <x:v>#DIV/0!</x:v>
      </x:c>
      <x:c r="S5" s="27" t="e">
        <x:f t="shared" si="0"/>
        <x:v>#DIV/0!</x:v>
      </x:c>
      <x:c r="T5" s="27" t="e">
        <x:f t="shared" si="0"/>
        <x:v>#DIV/0!</x:v>
      </x:c>
      <x:c r="U5" s="27" t="e">
        <x:f t="shared" si="0"/>
        <x:v>#DIV/0!</x:v>
      </x:c>
      <x:c r="V5" s="27" t="e">
        <x:f t="shared" si="0"/>
        <x:v>#DIV/0!</x:v>
      </x:c>
      <x:c r="W5" s="27" t="e">
        <x:f t="shared" si="0"/>
        <x:v>#DIV/0!</x:v>
      </x:c>
      <x:c r="X5" s="27" t="e">
        <x:f t="shared" si="0"/>
        <x:v>#DIV/0!</x:v>
      </x:c>
      <x:c r="Y5" s="32">
        <x:v>66000</x:v>
      </x:c>
      <x:c r="Z5" s="33" t="e">
        <x:f>(AA5/2*3)</x:f>
        <x:v>#DIV/0!</x:v>
      </x:c>
      <x:c r="AA5" s="33" t="e">
        <x:f>(F5*P5)+(G5*Q5)+(H5*R5)+(I5*S5)+(J5*T5)+(K5*U5)+(L5*V5)+(M5*W5)+(N5*X5)</x:f>
        <x:v>#DIV/0!</x:v>
      </x:c>
    </x:row>
    <x:row r="6" spans="1:27">
      <x:c r="A6" s="1">
        <x:v>2</x:v>
      </x:c>
      <x:c r="B6" s="1"/>
      <x:c r="C6" s="1"/>
      <x:c r="D6" s="2">
        <x:f>'휴업수당 대상자'!AI6</x:f>
        <x:v>0</x:v>
      </x:c>
      <x:c r="E6" s="2">
        <x:f>COUNTA('휴업수당 대상자'!D6:AH6)</x:f>
        <x:v>0</x:v>
      </x:c>
      <x:c r="F6" s="2">
        <x:f>COUNTIF('휴업수당 대상자'!$D6:$AH6,1)</x:f>
        <x:v>0</x:v>
      </x:c>
      <x:c r="G6" s="2">
        <x:f>COUNTIF('휴업수당 대상자'!$D6:$AH6,2)</x:f>
        <x:v>0</x:v>
      </x:c>
      <x:c r="H6" s="2">
        <x:f>COUNTIF('휴업수당 대상자'!$D6:$AH6,3)</x:f>
        <x:v>0</x:v>
      </x:c>
      <x:c r="I6" s="2">
        <x:f>COUNTIF('휴업수당 대상자'!$D6:$AH6,4)</x:f>
        <x:v>0</x:v>
      </x:c>
      <x:c r="J6" s="2">
        <x:f>COUNTIF('휴업수당 대상자'!$D6:$AH6,5)</x:f>
        <x:v>0</x:v>
      </x:c>
      <x:c r="K6" s="2">
        <x:f>COUNTIF('휴업수당 대상자'!$D6:$AH6,6)</x:f>
        <x:v>0</x:v>
      </x:c>
      <x:c r="L6" s="2">
        <x:f>COUNTIF('휴업수당 대상자'!$D6:$AH6,7)</x:f>
        <x:v>0</x:v>
      </x:c>
      <x:c r="M6" s="2">
        <x:f>COUNTIF('휴업수당 대상자'!$D6:$AH6,8)</x:f>
        <x:v>0</x:v>
      </x:c>
      <x:c r="N6" s="2">
        <x:f>COUNTIF('휴업수당 대상자'!$D6:$AH6,9)</x:f>
        <x:v>0</x:v>
      </x:c>
      <x:c r="O6" s="27" t="e">
        <x:f>'고용유지지원금 산출내역서'!T7</x:f>
        <x:v>#DIV/0!</x:v>
      </x:c>
      <x:c r="P6" s="27" t="e">
        <x:f>MIN((($O6*P$4)/3*2),68100)</x:f>
        <x:v>#DIV/0!</x:v>
      </x:c>
      <x:c r="Q6" s="27" t="e">
        <x:f t="shared" si="0"/>
        <x:v>#DIV/0!</x:v>
      </x:c>
      <x:c r="R6" s="27" t="e">
        <x:f t="shared" si="0"/>
        <x:v>#DIV/0!</x:v>
      </x:c>
      <x:c r="S6" s="27" t="e">
        <x:f t="shared" si="0"/>
        <x:v>#DIV/0!</x:v>
      </x:c>
      <x:c r="T6" s="27" t="e">
        <x:f t="shared" si="0"/>
        <x:v>#DIV/0!</x:v>
      </x:c>
      <x:c r="U6" s="27" t="e">
        <x:f t="shared" si="0"/>
        <x:v>#DIV/0!</x:v>
      </x:c>
      <x:c r="V6" s="27" t="e">
        <x:f t="shared" si="0"/>
        <x:v>#DIV/0!</x:v>
      </x:c>
      <x:c r="W6" s="27" t="e">
        <x:f t="shared" si="0"/>
        <x:v>#DIV/0!</x:v>
      </x:c>
      <x:c r="X6" s="27" t="e">
        <x:f t="shared" si="0"/>
        <x:v>#DIV/0!</x:v>
      </x:c>
      <x:c r="Y6" s="32">
        <x:v>66000</x:v>
      </x:c>
      <x:c r="Z6" s="33" t="e">
        <x:f>AA6/2*3</x:f>
        <x:v>#DIV/0!</x:v>
      </x:c>
      <x:c r="AA6" s="33" t="e">
        <x:f>(F6*P6)+(G6*Q6)+(H6*R6)+(I6*S6)+(J6*T6)+(K6*U6)+(L6*V6)+(M6*W6)+(N6*X6)</x:f>
        <x:v>#DIV/0!</x:v>
      </x:c>
    </x:row>
    <x:row r="7" spans="1:27">
      <x:c r="A7" s="1">
        <x:v>3</x:v>
      </x:c>
      <x:c r="B7" s="1"/>
      <x:c r="C7" s="1"/>
      <x:c r="D7" s="2">
        <x:f>'휴업수당 대상자'!AI7</x:f>
        <x:v>0</x:v>
      </x:c>
      <x:c r="E7" s="2">
        <x:f>COUNTA('휴업수당 대상자'!D7:AH7)</x:f>
        <x:v>0</x:v>
      </x:c>
      <x:c r="F7" s="2">
        <x:f>COUNTIF('휴업수당 대상자'!$D7:$AH7,1)</x:f>
        <x:v>0</x:v>
      </x:c>
      <x:c r="G7" s="2">
        <x:f>COUNTIF('휴업수당 대상자'!$D7:$AH7,2)</x:f>
        <x:v>0</x:v>
      </x:c>
      <x:c r="H7" s="2">
        <x:f>COUNTIF('휴업수당 대상자'!$D7:$AH7,3)</x:f>
        <x:v>0</x:v>
      </x:c>
      <x:c r="I7" s="2">
        <x:f>COUNTIF('휴업수당 대상자'!$D7:$AH7,4)</x:f>
        <x:v>0</x:v>
      </x:c>
      <x:c r="J7" s="2">
        <x:f>COUNTIF('휴업수당 대상자'!$D7:$AH7,5)</x:f>
        <x:v>0</x:v>
      </x:c>
      <x:c r="K7" s="2">
        <x:f>COUNTIF('휴업수당 대상자'!$D7:$AH7,6)</x:f>
        <x:v>0</x:v>
      </x:c>
      <x:c r="L7" s="2">
        <x:f>COUNTIF('휴업수당 대상자'!$D7:$AH7,7)</x:f>
        <x:v>0</x:v>
      </x:c>
      <x:c r="M7" s="2">
        <x:f>COUNTIF('휴업수당 대상자'!$D7:$AH7,8)</x:f>
        <x:v>0</x:v>
      </x:c>
      <x:c r="N7" s="2">
        <x:f>COUNTIF('휴업수당 대상자'!$D7:$AH7,9)</x:f>
        <x:v>0</x:v>
      </x:c>
      <x:c r="O7" s="27" t="e">
        <x:f>'고용유지지원금 산출내역서'!T8</x:f>
        <x:v>#DIV/0!</x:v>
      </x:c>
      <x:c r="P7" s="27" t="e">
        <x:f>MIN((($O7*P$4)/3*2),68100)</x:f>
        <x:v>#DIV/0!</x:v>
      </x:c>
      <x:c r="Q7" s="27" t="e">
        <x:f t="shared" si="0"/>
        <x:v>#DIV/0!</x:v>
      </x:c>
      <x:c r="R7" s="27" t="e">
        <x:f t="shared" si="0"/>
        <x:v>#DIV/0!</x:v>
      </x:c>
      <x:c r="S7" s="27" t="e">
        <x:f t="shared" si="0"/>
        <x:v>#DIV/0!</x:v>
      </x:c>
      <x:c r="T7" s="27" t="e">
        <x:f t="shared" si="0"/>
        <x:v>#DIV/0!</x:v>
      </x:c>
      <x:c r="U7" s="27" t="e">
        <x:f t="shared" si="0"/>
        <x:v>#DIV/0!</x:v>
      </x:c>
      <x:c r="V7" s="27" t="e">
        <x:f t="shared" si="0"/>
        <x:v>#DIV/0!</x:v>
      </x:c>
      <x:c r="W7" s="27" t="e">
        <x:f t="shared" si="0"/>
        <x:v>#DIV/0!</x:v>
      </x:c>
      <x:c r="X7" s="27" t="e">
        <x:f t="shared" si="0"/>
        <x:v>#DIV/0!</x:v>
      </x:c>
      <x:c r="Y7" s="32">
        <x:v>66000</x:v>
      </x:c>
      <x:c r="Z7" s="33" t="e">
        <x:f t="shared" ref="Z7:Z16" si="1">AA7/2*3</x:f>
        <x:v>#DIV/0!</x:v>
      </x:c>
      <x:c r="AA7" s="33" t="e">
        <x:f t="shared" ref="AA7:AA16" si="2">(F7*P7)+(G7*Q7)+(H7*R7)+(I7*S7)+(J7*T7)+(K7*U7)+(L7*V7)+(M7*W7)+(N7*X7)</x:f>
        <x:v>#DIV/0!</x:v>
      </x:c>
    </x:row>
    <x:row r="8" spans="1:27">
      <x:c r="A8" s="1">
        <x:v>4</x:v>
      </x:c>
      <x:c r="B8" s="1"/>
      <x:c r="C8" s="4"/>
      <x:c r="D8" s="2">
        <x:f>'휴업수당 대상자'!AI8</x:f>
        <x:v>0</x:v>
      </x:c>
      <x:c r="E8" s="2">
        <x:f>COUNTA('휴업수당 대상자'!D8:AH8)</x:f>
        <x:v>0</x:v>
      </x:c>
      <x:c r="F8" s="2">
        <x:f>COUNTIF('휴업수당 대상자'!$D8:$AH8,1)</x:f>
        <x:v>0</x:v>
      </x:c>
      <x:c r="G8" s="2">
        <x:f>COUNTIF('휴업수당 대상자'!$D8:$AH8,2)</x:f>
        <x:v>0</x:v>
      </x:c>
      <x:c r="H8" s="2">
        <x:f>COUNTIF('휴업수당 대상자'!$D8:$AH8,3)</x:f>
        <x:v>0</x:v>
      </x:c>
      <x:c r="I8" s="2">
        <x:f>COUNTIF('휴업수당 대상자'!$D8:$AH8,4)</x:f>
        <x:v>0</x:v>
      </x:c>
      <x:c r="J8" s="2">
        <x:f>COUNTIF('휴업수당 대상자'!$D8:$AH8,5)</x:f>
        <x:v>0</x:v>
      </x:c>
      <x:c r="K8" s="2">
        <x:f>COUNTIF('휴업수당 대상자'!$D8:$AH8,6)</x:f>
        <x:v>0</x:v>
      </x:c>
      <x:c r="L8" s="2">
        <x:f>COUNTIF('휴업수당 대상자'!$D8:$AH8,7)</x:f>
        <x:v>0</x:v>
      </x:c>
      <x:c r="M8" s="2">
        <x:f>COUNTIF('휴업수당 대상자'!$D8:$AH8,8)</x:f>
        <x:v>0</x:v>
      </x:c>
      <x:c r="N8" s="2">
        <x:f>COUNTIF('휴업수당 대상자'!$D8:$AH8,9)</x:f>
        <x:v>0</x:v>
      </x:c>
      <x:c r="O8" s="27" t="e">
        <x:f>'고용유지지원금 산출내역서'!T9</x:f>
        <x:v>#DIV/0!</x:v>
      </x:c>
      <x:c r="P8" s="27" t="e">
        <x:f>MIN((($O8*P$4)/3*2),68100)</x:f>
        <x:v>#DIV/0!</x:v>
      </x:c>
      <x:c r="Q8" s="27" t="e">
        <x:f t="shared" si="0"/>
        <x:v>#DIV/0!</x:v>
      </x:c>
      <x:c r="R8" s="27" t="e">
        <x:f t="shared" si="0"/>
        <x:v>#DIV/0!</x:v>
      </x:c>
      <x:c r="S8" s="27" t="e">
        <x:f t="shared" si="0"/>
        <x:v>#DIV/0!</x:v>
      </x:c>
      <x:c r="T8" s="27" t="e">
        <x:f t="shared" si="0"/>
        <x:v>#DIV/0!</x:v>
      </x:c>
      <x:c r="U8" s="27" t="e">
        <x:f t="shared" si="0"/>
        <x:v>#DIV/0!</x:v>
      </x:c>
      <x:c r="V8" s="27" t="e">
        <x:f t="shared" si="0"/>
        <x:v>#DIV/0!</x:v>
      </x:c>
      <x:c r="W8" s="27" t="e">
        <x:f t="shared" si="0"/>
        <x:v>#DIV/0!</x:v>
      </x:c>
      <x:c r="X8" s="27" t="e">
        <x:f t="shared" si="0"/>
        <x:v>#DIV/0!</x:v>
      </x:c>
      <x:c r="Y8" s="32">
        <x:v>66000</x:v>
      </x:c>
      <x:c r="Z8" s="33" t="e">
        <x:f t="shared" si="1"/>
        <x:v>#DIV/0!</x:v>
      </x:c>
      <x:c r="AA8" s="33" t="e">
        <x:f t="shared" si="2"/>
        <x:v>#DIV/0!</x:v>
      </x:c>
    </x:row>
    <x:row r="9" spans="1:27">
      <x:c r="A9" s="1">
        <x:v>5</x:v>
      </x:c>
      <x:c r="B9" s="1"/>
      <x:c r="C9" s="1"/>
      <x:c r="D9" s="2">
        <x:f>'휴업수당 대상자'!AI9</x:f>
        <x:v>0</x:v>
      </x:c>
      <x:c r="E9" s="2">
        <x:f>COUNTA('휴업수당 대상자'!D9:AH9)</x:f>
        <x:v>0</x:v>
      </x:c>
      <x:c r="F9" s="2">
        <x:f>COUNTIF('휴업수당 대상자'!$D9:$AH9,1)</x:f>
        <x:v>0</x:v>
      </x:c>
      <x:c r="G9" s="2">
        <x:f>COUNTIF('휴업수당 대상자'!$D9:$AH9,2)</x:f>
        <x:v>0</x:v>
      </x:c>
      <x:c r="H9" s="2">
        <x:f>COUNTIF('휴업수당 대상자'!$D9:$AH9,3)</x:f>
        <x:v>0</x:v>
      </x:c>
      <x:c r="I9" s="2">
        <x:f>COUNTIF('휴업수당 대상자'!$D9:$AH9,4)</x:f>
        <x:v>0</x:v>
      </x:c>
      <x:c r="J9" s="2">
        <x:f>COUNTIF('휴업수당 대상자'!$D9:$AH9,5)</x:f>
        <x:v>0</x:v>
      </x:c>
      <x:c r="K9" s="2">
        <x:f>COUNTIF('휴업수당 대상자'!$D9:$AH9,6)</x:f>
        <x:v>0</x:v>
      </x:c>
      <x:c r="L9" s="2">
        <x:f>COUNTIF('휴업수당 대상자'!$D9:$AH9,7)</x:f>
        <x:v>0</x:v>
      </x:c>
      <x:c r="M9" s="2">
        <x:f>COUNTIF('휴업수당 대상자'!$D9:$AH9,8)</x:f>
        <x:v>0</x:v>
      </x:c>
      <x:c r="N9" s="2">
        <x:f>COUNTIF('휴업수당 대상자'!$D9:$AH9,9)</x:f>
        <x:v>0</x:v>
      </x:c>
      <x:c r="O9" s="27" t="e">
        <x:f>'고용유지지원금 산출내역서'!T10</x:f>
        <x:v>#DIV/0!</x:v>
      </x:c>
      <x:c r="P9" s="27" t="e">
        <x:f>MIN((($O9*P$4)/3*2),68100)</x:f>
        <x:v>#DIV/0!</x:v>
      </x:c>
      <x:c r="Q9" s="27" t="e">
        <x:f t="shared" si="0"/>
        <x:v>#DIV/0!</x:v>
      </x:c>
      <x:c r="R9" s="27" t="e">
        <x:f t="shared" si="0"/>
        <x:v>#DIV/0!</x:v>
      </x:c>
      <x:c r="S9" s="27" t="e">
        <x:f t="shared" si="0"/>
        <x:v>#DIV/0!</x:v>
      </x:c>
      <x:c r="T9" s="27" t="e">
        <x:f t="shared" si="0"/>
        <x:v>#DIV/0!</x:v>
      </x:c>
      <x:c r="U9" s="27" t="e">
        <x:f t="shared" si="0"/>
        <x:v>#DIV/0!</x:v>
      </x:c>
      <x:c r="V9" s="27" t="e">
        <x:f t="shared" si="0"/>
        <x:v>#DIV/0!</x:v>
      </x:c>
      <x:c r="W9" s="27" t="e">
        <x:f t="shared" si="0"/>
        <x:v>#DIV/0!</x:v>
      </x:c>
      <x:c r="X9" s="27" t="e">
        <x:f t="shared" si="0"/>
        <x:v>#DIV/0!</x:v>
      </x:c>
      <x:c r="Y9" s="32">
        <x:v>66000</x:v>
      </x:c>
      <x:c r="Z9" s="33" t="e">
        <x:f t="shared" si="1"/>
        <x:v>#DIV/0!</x:v>
      </x:c>
      <x:c r="AA9" s="33" t="e">
        <x:f t="shared" si="2"/>
        <x:v>#DIV/0!</x:v>
      </x:c>
    </x:row>
    <x:row r="10" spans="1:27">
      <x:c r="A10" s="1">
        <x:v>6</x:v>
      </x:c>
      <x:c r="B10" s="1"/>
      <x:c r="C10" s="1"/>
      <x:c r="D10" s="2">
        <x:f>'휴업수당 대상자'!AI10</x:f>
        <x:v>0</x:v>
      </x:c>
      <x:c r="E10" s="2">
        <x:f>COUNTA('휴업수당 대상자'!D10:AH10)</x:f>
        <x:v>0</x:v>
      </x:c>
      <x:c r="F10" s="2">
        <x:f>COUNTIF('휴업수당 대상자'!$D10:$AH10,1)</x:f>
        <x:v>0</x:v>
      </x:c>
      <x:c r="G10" s="2">
        <x:f>COUNTIF('휴업수당 대상자'!$D10:$AH10,2)</x:f>
        <x:v>0</x:v>
      </x:c>
      <x:c r="H10" s="2">
        <x:f>COUNTIF('휴업수당 대상자'!$D10:$AH10,3)</x:f>
        <x:v>0</x:v>
      </x:c>
      <x:c r="I10" s="2">
        <x:f>COUNTIF('휴업수당 대상자'!$D10:$AH10,4)</x:f>
        <x:v>0</x:v>
      </x:c>
      <x:c r="J10" s="2">
        <x:f>COUNTIF('휴업수당 대상자'!$D10:$AH10,5)</x:f>
        <x:v>0</x:v>
      </x:c>
      <x:c r="K10" s="2">
        <x:f>COUNTIF('휴업수당 대상자'!$D10:$AH10,6)</x:f>
        <x:v>0</x:v>
      </x:c>
      <x:c r="L10" s="2">
        <x:f>COUNTIF('휴업수당 대상자'!$D10:$AH10,7)</x:f>
        <x:v>0</x:v>
      </x:c>
      <x:c r="M10" s="2">
        <x:f>COUNTIF('휴업수당 대상자'!$D10:$AH10,8)</x:f>
        <x:v>0</x:v>
      </x:c>
      <x:c r="N10" s="2">
        <x:f>COUNTIF('휴업수당 대상자'!$D10:$AH10,9)</x:f>
        <x:v>0</x:v>
      </x:c>
      <x:c r="O10" s="27" t="e">
        <x:f>'고용유지지원금 산출내역서'!T11</x:f>
        <x:v>#DIV/0!</x:v>
      </x:c>
      <x:c r="P10" s="27" t="e">
        <x:f t="shared" ref="P10:P16" si="3">MIN((($O10*P$4)/3*2),68100)</x:f>
        <x:v>#DIV/0!</x:v>
      </x:c>
      <x:c r="Q10" s="27" t="e">
        <x:f t="shared" si="0"/>
        <x:v>#DIV/0!</x:v>
      </x:c>
      <x:c r="R10" s="27" t="e">
        <x:f t="shared" si="0"/>
        <x:v>#DIV/0!</x:v>
      </x:c>
      <x:c r="S10" s="27" t="e">
        <x:f t="shared" si="0"/>
        <x:v>#DIV/0!</x:v>
      </x:c>
      <x:c r="T10" s="27" t="e">
        <x:f t="shared" si="0"/>
        <x:v>#DIV/0!</x:v>
      </x:c>
      <x:c r="U10" s="27" t="e">
        <x:f t="shared" si="0"/>
        <x:v>#DIV/0!</x:v>
      </x:c>
      <x:c r="V10" s="27" t="e">
        <x:f t="shared" si="0"/>
        <x:v>#DIV/0!</x:v>
      </x:c>
      <x:c r="W10" s="27" t="e">
        <x:f t="shared" si="0"/>
        <x:v>#DIV/0!</x:v>
      </x:c>
      <x:c r="X10" s="27" t="e">
        <x:f t="shared" si="0"/>
        <x:v>#DIV/0!</x:v>
      </x:c>
      <x:c r="Y10" s="32">
        <x:v>66000</x:v>
      </x:c>
      <x:c r="Z10" s="33" t="e">
        <x:f t="shared" si="1"/>
        <x:v>#DIV/0!</x:v>
      </x:c>
      <x:c r="AA10" s="33" t="e">
        <x:f t="shared" si="2"/>
        <x:v>#DIV/0!</x:v>
      </x:c>
    </x:row>
    <x:row r="11" spans="1:27">
      <x:c r="A11" s="1">
        <x:v>7</x:v>
      </x:c>
      <x:c r="B11" s="1"/>
      <x:c r="C11" s="4"/>
      <x:c r="D11" s="2">
        <x:f>'휴업수당 대상자'!AI11</x:f>
        <x:v>0</x:v>
      </x:c>
      <x:c r="E11" s="2">
        <x:f>COUNTA('휴업수당 대상자'!D11:AH11)</x:f>
        <x:v>0</x:v>
      </x:c>
      <x:c r="F11" s="2">
        <x:f>COUNTIF('휴업수당 대상자'!$D11:$AH11,1)</x:f>
        <x:v>0</x:v>
      </x:c>
      <x:c r="G11" s="2">
        <x:f>COUNTIF('휴업수당 대상자'!$D11:$AH11,2)</x:f>
        <x:v>0</x:v>
      </x:c>
      <x:c r="H11" s="2">
        <x:f>COUNTIF('휴업수당 대상자'!$D11:$AH11,3)</x:f>
        <x:v>0</x:v>
      </x:c>
      <x:c r="I11" s="2">
        <x:f>COUNTIF('휴업수당 대상자'!$D11:$AH11,4)</x:f>
        <x:v>0</x:v>
      </x:c>
      <x:c r="J11" s="2">
        <x:f>COUNTIF('휴업수당 대상자'!$D11:$AH11,5)</x:f>
        <x:v>0</x:v>
      </x:c>
      <x:c r="K11" s="2">
        <x:f>COUNTIF('휴업수당 대상자'!$D11:$AH11,6)</x:f>
        <x:v>0</x:v>
      </x:c>
      <x:c r="L11" s="2">
        <x:f>COUNTIF('휴업수당 대상자'!$D11:$AH11,7)</x:f>
        <x:v>0</x:v>
      </x:c>
      <x:c r="M11" s="2">
        <x:f>COUNTIF('휴업수당 대상자'!$D11:$AH11,8)</x:f>
        <x:v>0</x:v>
      </x:c>
      <x:c r="N11" s="2">
        <x:f>COUNTIF('휴업수당 대상자'!$D11:$AH11,9)</x:f>
        <x:v>0</x:v>
      </x:c>
      <x:c r="O11" s="27" t="e">
        <x:f>'고용유지지원금 산출내역서'!T12</x:f>
        <x:v>#DIV/0!</x:v>
      </x:c>
      <x:c r="P11" s="27" t="e">
        <x:f t="shared" si="3"/>
        <x:v>#DIV/0!</x:v>
      </x:c>
      <x:c r="Q11" s="27" t="e">
        <x:f t="shared" si="0"/>
        <x:v>#DIV/0!</x:v>
      </x:c>
      <x:c r="R11" s="27" t="e">
        <x:f t="shared" si="0"/>
        <x:v>#DIV/0!</x:v>
      </x:c>
      <x:c r="S11" s="27" t="e">
        <x:f t="shared" si="0"/>
        <x:v>#DIV/0!</x:v>
      </x:c>
      <x:c r="T11" s="27" t="e">
        <x:f t="shared" si="0"/>
        <x:v>#DIV/0!</x:v>
      </x:c>
      <x:c r="U11" s="27" t="e">
        <x:f t="shared" si="0"/>
        <x:v>#DIV/0!</x:v>
      </x:c>
      <x:c r="V11" s="27" t="e">
        <x:f t="shared" si="0"/>
        <x:v>#DIV/0!</x:v>
      </x:c>
      <x:c r="W11" s="27" t="e">
        <x:f t="shared" si="0"/>
        <x:v>#DIV/0!</x:v>
      </x:c>
      <x:c r="X11" s="27" t="e">
        <x:f t="shared" si="0"/>
        <x:v>#DIV/0!</x:v>
      </x:c>
      <x:c r="Y11" s="32">
        <x:v>66000</x:v>
      </x:c>
      <x:c r="Z11" s="33" t="e">
        <x:f t="shared" si="1"/>
        <x:v>#DIV/0!</x:v>
      </x:c>
      <x:c r="AA11" s="33" t="e">
        <x:f t="shared" si="2"/>
        <x:v>#DIV/0!</x:v>
      </x:c>
    </x:row>
    <x:row r="12" spans="1:28">
      <x:c r="A12" s="1">
        <x:v>8</x:v>
      </x:c>
      <x:c r="B12" s="1"/>
      <x:c r="C12" s="1"/>
      <x:c r="D12" s="2">
        <x:f>'휴업수당 대상자'!AI12</x:f>
        <x:v>0</x:v>
      </x:c>
      <x:c r="E12" s="2">
        <x:f>COUNTA('휴업수당 대상자'!D12:AH12)</x:f>
        <x:v>0</x:v>
      </x:c>
      <x:c r="F12" s="2">
        <x:f>COUNTIF('휴업수당 대상자'!$D12:$AH12,1)</x:f>
        <x:v>0</x:v>
      </x:c>
      <x:c r="G12" s="2">
        <x:f>COUNTIF('휴업수당 대상자'!$D12:$AH12,2)</x:f>
        <x:v>0</x:v>
      </x:c>
      <x:c r="H12" s="2">
        <x:f>COUNTIF('휴업수당 대상자'!$D12:$AH12,3)</x:f>
        <x:v>0</x:v>
      </x:c>
      <x:c r="I12" s="2">
        <x:f>COUNTIF('휴업수당 대상자'!$D12:$AH12,4)</x:f>
        <x:v>0</x:v>
      </x:c>
      <x:c r="J12" s="2">
        <x:f>COUNTIF('휴업수당 대상자'!$D12:$AH12,5)</x:f>
        <x:v>0</x:v>
      </x:c>
      <x:c r="K12" s="2">
        <x:f>COUNTIF('휴업수당 대상자'!$D12:$AH12,6)</x:f>
        <x:v>0</x:v>
      </x:c>
      <x:c r="L12" s="2">
        <x:f>COUNTIF('휴업수당 대상자'!$D12:$AH12,7)</x:f>
        <x:v>0</x:v>
      </x:c>
      <x:c r="M12" s="2">
        <x:f>COUNTIF('휴업수당 대상자'!$D12:$AH12,8)</x:f>
        <x:v>0</x:v>
      </x:c>
      <x:c r="N12" s="2">
        <x:f>COUNTIF('휴업수당 대상자'!$D12:$AH12,9)</x:f>
        <x:v>0</x:v>
      </x:c>
      <x:c r="O12" s="27" t="e">
        <x:f>'고용유지지원금 산출내역서'!T13</x:f>
        <x:v>#DIV/0!</x:v>
      </x:c>
      <x:c r="P12" s="27" t="e">
        <x:f t="shared" si="3"/>
        <x:v>#DIV/0!</x:v>
      </x:c>
      <x:c r="Q12" s="27" t="e">
        <x:f t="shared" si="0"/>
        <x:v>#DIV/0!</x:v>
      </x:c>
      <x:c r="R12" s="27" t="e">
        <x:f t="shared" si="0"/>
        <x:v>#DIV/0!</x:v>
      </x:c>
      <x:c r="S12" s="27" t="e">
        <x:f t="shared" si="0"/>
        <x:v>#DIV/0!</x:v>
      </x:c>
      <x:c r="T12" s="27" t="e">
        <x:f t="shared" si="0"/>
        <x:v>#DIV/0!</x:v>
      </x:c>
      <x:c r="U12" s="27" t="e">
        <x:f t="shared" si="0"/>
        <x:v>#DIV/0!</x:v>
      </x:c>
      <x:c r="V12" s="27" t="e">
        <x:f t="shared" si="0"/>
        <x:v>#DIV/0!</x:v>
      </x:c>
      <x:c r="W12" s="27" t="e">
        <x:f t="shared" si="0"/>
        <x:v>#DIV/0!</x:v>
      </x:c>
      <x:c r="X12" s="27" t="e">
        <x:f t="shared" si="0"/>
        <x:v>#DIV/0!</x:v>
      </x:c>
      <x:c r="Y12" s="32">
        <x:v>66000</x:v>
      </x:c>
      <x:c r="Z12" s="33" t="e">
        <x:f t="shared" si="1"/>
        <x:v>#DIV/0!</x:v>
      </x:c>
      <x:c r="AA12" s="33" t="e">
        <x:f t="shared" si="2"/>
        <x:v>#DIV/0!</x:v>
      </x:c>
      <x:c r="AB12" s="37"/>
    </x:row>
    <x:row r="13" spans="1:28">
      <x:c r="A13" s="1">
        <x:v>9</x:v>
      </x:c>
      <x:c r="B13" s="1"/>
      <x:c r="C13" s="2"/>
      <x:c r="D13" s="2">
        <x:f>'휴업수당 대상자'!AI13</x:f>
        <x:v>0</x:v>
      </x:c>
      <x:c r="E13" s="2">
        <x:f>COUNTA('휴업수당 대상자'!D13:AH13)</x:f>
        <x:v>0</x:v>
      </x:c>
      <x:c r="F13" s="2">
        <x:f>COUNTIF('휴업수당 대상자'!$D13:$AH13,1)</x:f>
        <x:v>0</x:v>
      </x:c>
      <x:c r="G13" s="2">
        <x:f>COUNTIF('휴업수당 대상자'!$D13:$AH13,2)</x:f>
        <x:v>0</x:v>
      </x:c>
      <x:c r="H13" s="2">
        <x:f>COUNTIF('휴업수당 대상자'!$D13:$AH13,3)</x:f>
        <x:v>0</x:v>
      </x:c>
      <x:c r="I13" s="2">
        <x:f>COUNTIF('휴업수당 대상자'!$D13:$AH13,4)</x:f>
        <x:v>0</x:v>
      </x:c>
      <x:c r="J13" s="2">
        <x:f>COUNTIF('휴업수당 대상자'!$D13:$AH13,5)</x:f>
        <x:v>0</x:v>
      </x:c>
      <x:c r="K13" s="2">
        <x:f>COUNTIF('휴업수당 대상자'!$D13:$AH13,6)</x:f>
        <x:v>0</x:v>
      </x:c>
      <x:c r="L13" s="2">
        <x:f>COUNTIF('휴업수당 대상자'!$D13:$AH13,7)</x:f>
        <x:v>0</x:v>
      </x:c>
      <x:c r="M13" s="2">
        <x:f>COUNTIF('휴업수당 대상자'!$D13:$AH13,8)</x:f>
        <x:v>0</x:v>
      </x:c>
      <x:c r="N13" s="2">
        <x:f>COUNTIF('휴업수당 대상자'!$D13:$AH13,9)</x:f>
        <x:v>0</x:v>
      </x:c>
      <x:c r="O13" s="27" t="e">
        <x:f>'고용유지지원금 산출내역서'!T14</x:f>
        <x:v>#DIV/0!</x:v>
      </x:c>
      <x:c r="P13" s="27" t="e">
        <x:f t="shared" si="3"/>
        <x:v>#DIV/0!</x:v>
      </x:c>
      <x:c r="Q13" s="27" t="e">
        <x:f t="shared" si="0"/>
        <x:v>#DIV/0!</x:v>
      </x:c>
      <x:c r="R13" s="27" t="e">
        <x:f t="shared" si="0"/>
        <x:v>#DIV/0!</x:v>
      </x:c>
      <x:c r="S13" s="27" t="e">
        <x:f t="shared" si="0"/>
        <x:v>#DIV/0!</x:v>
      </x:c>
      <x:c r="T13" s="27" t="e">
        <x:f t="shared" si="0"/>
        <x:v>#DIV/0!</x:v>
      </x:c>
      <x:c r="U13" s="27" t="e">
        <x:f t="shared" si="0"/>
        <x:v>#DIV/0!</x:v>
      </x:c>
      <x:c r="V13" s="27" t="e">
        <x:f t="shared" si="0"/>
        <x:v>#DIV/0!</x:v>
      </x:c>
      <x:c r="W13" s="27" t="e">
        <x:f t="shared" si="0"/>
        <x:v>#DIV/0!</x:v>
      </x:c>
      <x:c r="X13" s="27" t="e">
        <x:f t="shared" si="0"/>
        <x:v>#DIV/0!</x:v>
      </x:c>
      <x:c r="Y13" s="32">
        <x:v>66000</x:v>
      </x:c>
      <x:c r="Z13" s="33" t="e">
        <x:f t="shared" si="1"/>
        <x:v>#DIV/0!</x:v>
      </x:c>
      <x:c r="AA13" s="33" t="e">
        <x:f t="shared" si="2"/>
        <x:v>#DIV/0!</x:v>
      </x:c>
      <x:c r="AB13" s="37"/>
    </x:row>
    <x:row r="14" spans="1:28">
      <x:c r="A14" s="1">
        <x:v>10</x:v>
      </x:c>
      <x:c r="B14" s="1"/>
      <x:c r="C14" s="1"/>
      <x:c r="D14" s="2">
        <x:f>'휴업수당 대상자'!AI14</x:f>
        <x:v>0</x:v>
      </x:c>
      <x:c r="E14" s="2">
        <x:f>COUNTA('휴업수당 대상자'!D14:AH14)</x:f>
        <x:v>0</x:v>
      </x:c>
      <x:c r="F14" s="2">
        <x:f>COUNTIF('휴업수당 대상자'!$D14:$AH14,1)</x:f>
        <x:v>0</x:v>
      </x:c>
      <x:c r="G14" s="2">
        <x:f>COUNTIF('휴업수당 대상자'!$D14:$AH14,2)</x:f>
        <x:v>0</x:v>
      </x:c>
      <x:c r="H14" s="2">
        <x:f>COUNTIF('휴업수당 대상자'!$D14:$AH14,3)</x:f>
        <x:v>0</x:v>
      </x:c>
      <x:c r="I14" s="2">
        <x:f>COUNTIF('휴업수당 대상자'!$D14:$AH14,4)</x:f>
        <x:v>0</x:v>
      </x:c>
      <x:c r="J14" s="2">
        <x:f>COUNTIF('휴업수당 대상자'!$D14:$AH14,5)</x:f>
        <x:v>0</x:v>
      </x:c>
      <x:c r="K14" s="2">
        <x:f>COUNTIF('휴업수당 대상자'!$D14:$AH14,6)</x:f>
        <x:v>0</x:v>
      </x:c>
      <x:c r="L14" s="2">
        <x:f>COUNTIF('휴업수당 대상자'!$D14:$AH14,7)</x:f>
        <x:v>0</x:v>
      </x:c>
      <x:c r="M14" s="2">
        <x:f>COUNTIF('휴업수당 대상자'!$D14:$AH14,8)</x:f>
        <x:v>0</x:v>
      </x:c>
      <x:c r="N14" s="2">
        <x:f>COUNTIF('휴업수당 대상자'!$D14:$AH14,9)</x:f>
        <x:v>0</x:v>
      </x:c>
      <x:c r="O14" s="27" t="e">
        <x:f>'고용유지지원금 산출내역서'!T15</x:f>
        <x:v>#DIV/0!</x:v>
      </x:c>
      <x:c r="P14" s="27" t="e">
        <x:f t="shared" si="3"/>
        <x:v>#DIV/0!</x:v>
      </x:c>
      <x:c r="Q14" s="27" t="e">
        <x:f t="shared" si="0"/>
        <x:v>#DIV/0!</x:v>
      </x:c>
      <x:c r="R14" s="27" t="e">
        <x:f t="shared" si="0"/>
        <x:v>#DIV/0!</x:v>
      </x:c>
      <x:c r="S14" s="27" t="e">
        <x:f t="shared" si="0"/>
        <x:v>#DIV/0!</x:v>
      </x:c>
      <x:c r="T14" s="27" t="e">
        <x:f t="shared" si="0"/>
        <x:v>#DIV/0!</x:v>
      </x:c>
      <x:c r="U14" s="27" t="e">
        <x:f t="shared" si="0"/>
        <x:v>#DIV/0!</x:v>
      </x:c>
      <x:c r="V14" s="27" t="e">
        <x:f t="shared" si="0"/>
        <x:v>#DIV/0!</x:v>
      </x:c>
      <x:c r="W14" s="27" t="e">
        <x:f t="shared" si="0"/>
        <x:v>#DIV/0!</x:v>
      </x:c>
      <x:c r="X14" s="27" t="e">
        <x:f t="shared" si="0"/>
        <x:v>#DIV/0!</x:v>
      </x:c>
      <x:c r="Y14" s="32">
        <x:v>66000</x:v>
      </x:c>
      <x:c r="Z14" s="33" t="e">
        <x:f t="shared" si="1"/>
        <x:v>#DIV/0!</x:v>
      </x:c>
      <x:c r="AA14" s="33" t="e">
        <x:f t="shared" si="2"/>
        <x:v>#DIV/0!</x:v>
      </x:c>
      <x:c r="AB14" s="37"/>
    </x:row>
    <x:row r="15" spans="1:28">
      <x:c r="A15" s="1">
        <x:v>11</x:v>
      </x:c>
      <x:c r="B15" s="1"/>
      <x:c r="C15" s="1"/>
      <x:c r="D15" s="2">
        <x:f>'휴업수당 대상자'!AI15</x:f>
        <x:v>0</x:v>
      </x:c>
      <x:c r="E15" s="2">
        <x:f>COUNTA('휴업수당 대상자'!D15:AH15)</x:f>
        <x:v>0</x:v>
      </x:c>
      <x:c r="F15" s="2">
        <x:f>COUNTIF('휴업수당 대상자'!$D15:$AH15,1)</x:f>
        <x:v>0</x:v>
      </x:c>
      <x:c r="G15" s="2">
        <x:f>COUNTIF('휴업수당 대상자'!$D15:$AH15,2)</x:f>
        <x:v>0</x:v>
      </x:c>
      <x:c r="H15" s="2">
        <x:f>COUNTIF('휴업수당 대상자'!$D15:$AH15,3)</x:f>
        <x:v>0</x:v>
      </x:c>
      <x:c r="I15" s="2">
        <x:f>COUNTIF('휴업수당 대상자'!$D15:$AH15,4)</x:f>
        <x:v>0</x:v>
      </x:c>
      <x:c r="J15" s="2">
        <x:f>COUNTIF('휴업수당 대상자'!$D15:$AH15,5)</x:f>
        <x:v>0</x:v>
      </x:c>
      <x:c r="K15" s="2">
        <x:f>COUNTIF('휴업수당 대상자'!$D15:$AH15,6)</x:f>
        <x:v>0</x:v>
      </x:c>
      <x:c r="L15" s="2">
        <x:f>COUNTIF('휴업수당 대상자'!$D15:$AH15,7)</x:f>
        <x:v>0</x:v>
      </x:c>
      <x:c r="M15" s="2">
        <x:f>COUNTIF('휴업수당 대상자'!$D15:$AH15,8)</x:f>
        <x:v>0</x:v>
      </x:c>
      <x:c r="N15" s="2">
        <x:f>COUNTIF('휴업수당 대상자'!$D15:$AH15,9)</x:f>
        <x:v>0</x:v>
      </x:c>
      <x:c r="O15" s="27" t="e">
        <x:f>'고용유지지원금 산출내역서'!T16</x:f>
        <x:v>#DIV/0!</x:v>
      </x:c>
      <x:c r="P15" s="27" t="e">
        <x:f t="shared" si="3"/>
        <x:v>#DIV/0!</x:v>
      </x:c>
      <x:c r="Q15" s="27" t="e">
        <x:f t="shared" si="0"/>
        <x:v>#DIV/0!</x:v>
      </x:c>
      <x:c r="R15" s="27" t="e">
        <x:f t="shared" si="0"/>
        <x:v>#DIV/0!</x:v>
      </x:c>
      <x:c r="S15" s="27" t="e">
        <x:f t="shared" si="0"/>
        <x:v>#DIV/0!</x:v>
      </x:c>
      <x:c r="T15" s="27" t="e">
        <x:f t="shared" si="0"/>
        <x:v>#DIV/0!</x:v>
      </x:c>
      <x:c r="U15" s="27" t="e">
        <x:f t="shared" si="0"/>
        <x:v>#DIV/0!</x:v>
      </x:c>
      <x:c r="V15" s="27" t="e">
        <x:f t="shared" si="0"/>
        <x:v>#DIV/0!</x:v>
      </x:c>
      <x:c r="W15" s="27" t="e">
        <x:f t="shared" si="0"/>
        <x:v>#DIV/0!</x:v>
      </x:c>
      <x:c r="X15" s="27" t="e">
        <x:f t="shared" si="0"/>
        <x:v>#DIV/0!</x:v>
      </x:c>
      <x:c r="Y15" s="32">
        <x:v>66000</x:v>
      </x:c>
      <x:c r="Z15" s="33" t="e">
        <x:f t="shared" si="1"/>
        <x:v>#DIV/0!</x:v>
      </x:c>
      <x:c r="AA15" s="33" t="e">
        <x:f t="shared" si="2"/>
        <x:v>#DIV/0!</x:v>
      </x:c>
      <x:c r="AB15" s="37"/>
    </x:row>
    <x:row r="16" spans="1:28">
      <x:c r="A16" s="1">
        <x:v>12</x:v>
      </x:c>
      <x:c r="B16" s="1"/>
      <x:c r="C16" s="1"/>
      <x:c r="D16" s="2">
        <x:f>'휴업수당 대상자'!AI16</x:f>
        <x:v>0</x:v>
      </x:c>
      <x:c r="E16" s="2">
        <x:f>COUNTA('휴업수당 대상자'!D16:AH16)</x:f>
        <x:v>0</x:v>
      </x:c>
      <x:c r="F16" s="2">
        <x:f>COUNTIF('휴업수당 대상자'!$D16:$AH16,1)</x:f>
        <x:v>0</x:v>
      </x:c>
      <x:c r="G16" s="2">
        <x:f>COUNTIF('휴업수당 대상자'!$D16:$AH16,2)</x:f>
        <x:v>0</x:v>
      </x:c>
      <x:c r="H16" s="2">
        <x:f>COUNTIF('휴업수당 대상자'!$D16:$AH16,3)</x:f>
        <x:v>0</x:v>
      </x:c>
      <x:c r="I16" s="2">
        <x:f>COUNTIF('휴업수당 대상자'!$D16:$AH16,4)</x:f>
        <x:v>0</x:v>
      </x:c>
      <x:c r="J16" s="2">
        <x:f>COUNTIF('휴업수당 대상자'!$D16:$AH16,5)</x:f>
        <x:v>0</x:v>
      </x:c>
      <x:c r="K16" s="2">
        <x:f>COUNTIF('휴업수당 대상자'!$D16:$AH16,6)</x:f>
        <x:v>0</x:v>
      </x:c>
      <x:c r="L16" s="2">
        <x:f>COUNTIF('휴업수당 대상자'!$D16:$AH16,7)</x:f>
        <x:v>0</x:v>
      </x:c>
      <x:c r="M16" s="2">
        <x:f>COUNTIF('휴업수당 대상자'!$D16:$AH16,8)</x:f>
        <x:v>0</x:v>
      </x:c>
      <x:c r="N16" s="2">
        <x:f>COUNTIF('휴업수당 대상자'!$D16:$AH16,9)</x:f>
        <x:v>0</x:v>
      </x:c>
      <x:c r="O16" s="27" t="e">
        <x:f>'고용유지지원금 산출내역서'!T17</x:f>
        <x:v>#DIV/0!</x:v>
      </x:c>
      <x:c r="P16" s="27" t="e">
        <x:f t="shared" si="3"/>
        <x:v>#DIV/0!</x:v>
      </x:c>
      <x:c r="Q16" s="27" t="e">
        <x:f t="shared" si="0"/>
        <x:v>#DIV/0!</x:v>
      </x:c>
      <x:c r="R16" s="27" t="e">
        <x:f t="shared" si="0"/>
        <x:v>#DIV/0!</x:v>
      </x:c>
      <x:c r="S16" s="27" t="e">
        <x:f t="shared" si="0"/>
        <x:v>#DIV/0!</x:v>
      </x:c>
      <x:c r="T16" s="27" t="e">
        <x:f t="shared" si="0"/>
        <x:v>#DIV/0!</x:v>
      </x:c>
      <x:c r="U16" s="27" t="e">
        <x:f t="shared" si="0"/>
        <x:v>#DIV/0!</x:v>
      </x:c>
      <x:c r="V16" s="27" t="e">
        <x:f t="shared" si="0"/>
        <x:v>#DIV/0!</x:v>
      </x:c>
      <x:c r="W16" s="27" t="e">
        <x:f t="shared" si="0"/>
        <x:v>#DIV/0!</x:v>
      </x:c>
      <x:c r="X16" s="27" t="e">
        <x:f t="shared" si="0"/>
        <x:v>#DIV/0!</x:v>
      </x:c>
      <x:c r="Y16" s="32">
        <x:v>66000</x:v>
      </x:c>
      <x:c r="Z16" s="33" t="e">
        <x:f t="shared" si="1"/>
        <x:v>#DIV/0!</x:v>
      </x:c>
      <x:c r="AA16" s="33" t="e">
        <x:f t="shared" si="2"/>
        <x:v>#DIV/0!</x:v>
      </x:c>
      <x:c r="AB16" s="37"/>
    </x:row>
    <x:row r="17" spans="1:29" ht="17.5">
      <x:c r="A17" s="104" t="s">
        <x:v>6</x:v>
      </x:c>
      <x:c r="B17" s="105"/>
      <x:c r="C17" s="106"/>
      <x:c r="D17" s="5">
        <x:f>SUM(D5:D16)</x:f>
        <x:v>0</x:v>
      </x:c>
      <x:c r="E17" s="5">
        <x:f>SUM(E5:E16)</x:f>
        <x:v>0</x:v>
      </x:c>
      <x:c r="F17" s="5"/>
      <x:c r="G17" s="5"/>
      <x:c r="H17" s="5"/>
      <x:c r="I17" s="5"/>
      <x:c r="J17" s="5"/>
      <x:c r="K17" s="5"/>
      <x:c r="L17" s="5"/>
      <x:c r="M17" s="5"/>
      <x:c r="N17" s="5"/>
      <x:c r="O17" s="28"/>
      <x:c r="P17" s="28"/>
      <x:c r="Q17" s="28"/>
      <x:c r="R17" s="28"/>
      <x:c r="S17" s="28"/>
      <x:c r="T17" s="28"/>
      <x:c r="U17" s="28"/>
      <x:c r="V17" s="28"/>
      <x:c r="W17" s="28"/>
      <x:c r="X17" s="28"/>
      <x:c r="Y17" s="34" t="s">
        <x:v>23</x:v>
      </x:c>
      <x:c r="Z17" s="35" t="e">
        <x:f>ROUNDDOWN(SUM(Z5:Z16),-1)</x:f>
        <x:v>#DIV/0!</x:v>
      </x:c>
      <x:c r="AA17" s="35" t="e">
        <x:f>ROUNDDOWN(SUM(AA5:AA16),-1)</x:f>
        <x:v>#DIV/0!</x:v>
      </x:c>
      <x:c r="AB17" s="36"/>
      <x:c r="AC17" s="37"/>
    </x:row>
    <x:row r="19" spans="1:27">
      <x:c r="A19" s="31"/>
      <x:c r="B19" s="31"/>
      <x:c r="C19" s="31"/>
      <x:c r="D19" s="31"/>
      <x:c r="E19" s="31"/>
      <x:c r="F19" s="31"/>
      <x:c r="G19" s="31"/>
      <x:c r="H19" s="31"/>
      <x:c r="I19" s="31"/>
      <x:c r="J19" s="31"/>
      <x:c r="K19" s="31"/>
      <x:c r="L19" s="31"/>
      <x:c r="M19" s="31"/>
      <x:c r="N19" s="31"/>
      <x:c r="O19" s="31"/>
      <x:c r="P19" s="31"/>
      <x:c r="Q19" s="31"/>
      <x:c r="R19" s="31"/>
      <x:c r="S19" s="31"/>
      <x:c r="T19" s="31"/>
      <x:c r="U19" s="31"/>
      <x:c r="V19" s="31"/>
      <x:c r="W19" s="31"/>
      <x:c r="X19" s="31"/>
      <x:c r="Y19" s="31"/>
      <x:c r="Z19" s="31"/>
      <x:c r="AA19" s="31"/>
    </x:row>
    <x:row r="20" spans="1:27">
      <x:c r="A20" s="31"/>
      <x:c r="B20" s="31"/>
      <x:c r="C20" s="31"/>
      <x:c r="D20" s="31"/>
      <x:c r="E20" s="31"/>
      <x:c r="F20" s="31"/>
      <x:c r="G20" s="31"/>
      <x:c r="H20" s="31"/>
      <x:c r="I20" s="31"/>
      <x:c r="J20" s="31"/>
      <x:c r="K20" s="31"/>
      <x:c r="L20" s="31"/>
      <x:c r="M20" s="31"/>
      <x:c r="N20" s="31"/>
      <x:c r="O20" s="31"/>
      <x:c r="P20" s="31"/>
      <x:c r="Q20" s="31"/>
      <x:c r="R20" s="31"/>
      <x:c r="S20" s="31"/>
      <x:c r="T20" s="31"/>
      <x:c r="U20" s="31"/>
      <x:c r="V20" s="31"/>
      <x:c r="W20" s="31"/>
      <x:c r="X20" s="31"/>
      <x:c r="Y20" s="31"/>
      <x:c r="Z20" s="31"/>
      <x:c r="AA20" s="31"/>
    </x:row>
    <x:row r="21" spans="1:27">
      <x:c r="A21" s="31"/>
      <x:c r="B21" s="31"/>
      <x:c r="C21" s="31"/>
      <x:c r="D21" s="31"/>
      <x:c r="E21" s="31"/>
      <x:c r="F21" s="31"/>
      <x:c r="G21" s="31"/>
      <x:c r="H21" s="31"/>
      <x:c r="I21" s="31"/>
      <x:c r="J21" s="31"/>
      <x:c r="K21" s="31"/>
      <x:c r="L21" s="31"/>
      <x:c r="M21" s="31"/>
      <x:c r="N21" s="31"/>
      <x:c r="O21" s="31"/>
      <x:c r="P21" s="31"/>
      <x:c r="Q21" s="31"/>
      <x:c r="R21" s="31"/>
      <x:c r="S21" s="31"/>
      <x:c r="T21" s="31"/>
      <x:c r="U21" s="31"/>
      <x:c r="V21" s="31"/>
      <x:c r="W21" s="31"/>
      <x:c r="X21" s="31"/>
      <x:c r="Y21" s="31"/>
      <x:c r="Z21" s="31"/>
      <x:c r="AA21" s="31"/>
    </x:row>
    <x:row r="22" spans="1:27">
      <x:c r="A22" s="31"/>
      <x:c r="B22" s="31"/>
      <x:c r="C22" s="31"/>
      <x:c r="D22" s="31"/>
      <x:c r="E22" s="31"/>
      <x:c r="F22" s="31"/>
      <x:c r="G22" s="31"/>
      <x:c r="H22" s="31"/>
      <x:c r="I22" s="31"/>
      <x:c r="J22" s="31"/>
      <x:c r="K22" s="31"/>
      <x:c r="L22" s="31"/>
      <x:c r="M22" s="31"/>
      <x:c r="N22" s="31"/>
      <x:c r="O22" s="31"/>
      <x:c r="P22" s="31"/>
      <x:c r="Q22" s="31"/>
      <x:c r="R22" s="31"/>
      <x:c r="S22" s="31"/>
      <x:c r="T22" s="31"/>
      <x:c r="U22" s="31"/>
      <x:c r="V22" s="31"/>
      <x:c r="W22" s="31"/>
      <x:c r="X22" s="31"/>
      <x:c r="Y22" s="31"/>
      <x:c r="Z22" s="31"/>
      <x:c r="AA22" s="31"/>
    </x:row>
    <x:row r="23" spans="1:27">
      <x:c r="A23" s="31"/>
      <x:c r="B23" s="31"/>
      <x:c r="C23" s="31"/>
      <x:c r="D23" s="31"/>
      <x:c r="E23" s="31"/>
      <x:c r="F23" s="31"/>
      <x:c r="G23" s="31"/>
      <x:c r="H23" s="31"/>
      <x:c r="I23" s="31"/>
      <x:c r="J23" s="31"/>
      <x:c r="K23" s="31"/>
      <x:c r="L23" s="31"/>
      <x:c r="M23" s="31"/>
      <x:c r="N23" s="31"/>
      <x:c r="O23" s="31"/>
      <x:c r="P23" s="31"/>
      <x:c r="Q23" s="31"/>
      <x:c r="R23" s="31"/>
      <x:c r="S23" s="31"/>
      <x:c r="T23" s="31"/>
      <x:c r="U23" s="31"/>
      <x:c r="V23" s="31"/>
      <x:c r="W23" s="31"/>
      <x:c r="X23" s="31"/>
      <x:c r="Y23" s="31"/>
      <x:c r="Z23" s="31"/>
      <x:c r="AA23" s="31"/>
    </x:row>
    <x:row r="24" spans="1:27">
      <x:c r="A24" s="31"/>
      <x:c r="B24" s="31"/>
      <x:c r="C24" s="31"/>
      <x:c r="D24" s="31"/>
      <x:c r="E24" s="31"/>
      <x:c r="F24" s="31"/>
      <x:c r="G24" s="31"/>
      <x:c r="H24" s="31"/>
      <x:c r="I24" s="31"/>
      <x:c r="J24" s="31"/>
      <x:c r="K24" s="31"/>
      <x:c r="L24" s="31"/>
      <x:c r="M24" s="31"/>
      <x:c r="N24" s="31"/>
      <x:c r="O24" s="31"/>
      <x:c r="P24" s="31"/>
      <x:c r="Q24" s="31"/>
      <x:c r="R24" s="31"/>
      <x:c r="S24" s="31"/>
      <x:c r="T24" s="31"/>
      <x:c r="U24" s="31"/>
      <x:c r="V24" s="31"/>
      <x:c r="W24" s="31"/>
      <x:c r="X24" s="31"/>
      <x:c r="Y24" s="31"/>
      <x:c r="Z24" s="31"/>
      <x:c r="AA24" s="31"/>
    </x:row>
    <x:row r="25" spans="1:27">
      <x:c r="A25" s="31"/>
      <x:c r="B25" s="31"/>
      <x:c r="C25" s="31"/>
      <x:c r="D25" s="31"/>
      <x:c r="E25" s="31"/>
      <x:c r="F25" s="31"/>
      <x:c r="G25" s="31"/>
      <x:c r="H25" s="31"/>
      <x:c r="I25" s="31"/>
      <x:c r="J25" s="31"/>
      <x:c r="K25" s="31"/>
      <x:c r="L25" s="31"/>
      <x:c r="M25" s="31"/>
      <x:c r="N25" s="31"/>
      <x:c r="O25" s="31"/>
      <x:c r="P25" s="31"/>
      <x:c r="Q25" s="31"/>
      <x:c r="R25" s="31"/>
      <x:c r="S25" s="31"/>
      <x:c r="T25" s="31"/>
      <x:c r="U25" s="31"/>
      <x:c r="V25" s="31"/>
      <x:c r="W25" s="31"/>
      <x:c r="X25" s="31"/>
      <x:c r="Y25" s="31"/>
      <x:c r="Z25" s="31"/>
      <x:c r="AA25" s="31"/>
    </x:row>
    <x:row r="26" spans="1:27">
      <x:c r="A26" s="31"/>
      <x:c r="B26" s="31"/>
      <x:c r="C26" s="31"/>
      <x:c r="D26" s="31"/>
      <x:c r="E26" s="31"/>
      <x:c r="F26" s="31"/>
      <x:c r="G26" s="31"/>
      <x:c r="H26" s="31"/>
      <x:c r="I26" s="31"/>
      <x:c r="J26" s="31"/>
      <x:c r="K26" s="31"/>
      <x:c r="L26" s="31"/>
      <x:c r="M26" s="31"/>
      <x:c r="N26" s="31"/>
      <x:c r="O26" s="31"/>
      <x:c r="P26" s="31"/>
      <x:c r="Q26" s="31"/>
      <x:c r="R26" s="31"/>
      <x:c r="S26" s="31"/>
      <x:c r="T26" s="31"/>
      <x:c r="U26" s="31"/>
      <x:c r="V26" s="31"/>
      <x:c r="W26" s="31"/>
      <x:c r="X26" s="31"/>
      <x:c r="Y26" s="31"/>
      <x:c r="Z26" s="31"/>
      <x:c r="AA26" s="31"/>
    </x:row>
    <x:row r="27" spans="1:27">
      <x:c r="A27" s="31"/>
      <x:c r="B27" s="31"/>
      <x:c r="C27" s="31"/>
      <x:c r="D27" s="31"/>
      <x:c r="E27" s="31"/>
      <x:c r="F27" s="31"/>
      <x:c r="G27" s="31"/>
      <x:c r="H27" s="31"/>
      <x:c r="I27" s="31"/>
      <x:c r="J27" s="31"/>
      <x:c r="K27" s="31"/>
      <x:c r="L27" s="31"/>
      <x:c r="M27" s="31"/>
      <x:c r="N27" s="31"/>
      <x:c r="O27" s="31"/>
      <x:c r="P27" s="31"/>
      <x:c r="Q27" s="31"/>
      <x:c r="R27" s="31"/>
      <x:c r="S27" s="31"/>
      <x:c r="T27" s="31"/>
      <x:c r="U27" s="31"/>
      <x:c r="V27" s="31"/>
      <x:c r="W27" s="31"/>
      <x:c r="X27" s="31"/>
      <x:c r="Y27" s="31"/>
      <x:c r="Z27" s="31"/>
      <x:c r="AA27" s="31"/>
    </x:row>
    <x:row r="28" spans="1:27">
      <x:c r="A28" s="31"/>
      <x:c r="B28" s="31"/>
      <x:c r="C28" s="31"/>
      <x:c r="D28" s="31"/>
      <x:c r="E28" s="31"/>
      <x:c r="F28" s="31"/>
      <x:c r="G28" s="31"/>
      <x:c r="H28" s="31"/>
      <x:c r="I28" s="31"/>
      <x:c r="J28" s="31"/>
      <x:c r="K28" s="31"/>
      <x:c r="L28" s="31"/>
      <x:c r="M28" s="31"/>
      <x:c r="N28" s="31"/>
      <x:c r="O28" s="31"/>
      <x:c r="P28" s="31"/>
      <x:c r="Q28" s="31"/>
      <x:c r="R28" s="31"/>
      <x:c r="S28" s="31"/>
      <x:c r="T28" s="31"/>
      <x:c r="U28" s="31"/>
      <x:c r="V28" s="31"/>
      <x:c r="W28" s="31"/>
      <x:c r="X28" s="31"/>
      <x:c r="Y28" s="31"/>
      <x:c r="Z28" s="31"/>
      <x:c r="AA28" s="31"/>
    </x:row>
    <x:row r="29" spans="1:27">
      <x:c r="A29" s="31"/>
      <x:c r="B29" s="31"/>
      <x:c r="C29" s="31"/>
      <x:c r="D29" s="31"/>
      <x:c r="E29" s="31"/>
      <x:c r="F29" s="31"/>
      <x:c r="G29" s="31"/>
      <x:c r="H29" s="31"/>
      <x:c r="I29" s="31"/>
      <x:c r="J29" s="31"/>
      <x:c r="K29" s="31"/>
      <x:c r="L29" s="31"/>
      <x:c r="M29" s="31"/>
      <x:c r="N29" s="31"/>
      <x:c r="O29" s="31"/>
      <x:c r="P29" s="31"/>
      <x:c r="Q29" s="31"/>
      <x:c r="R29" s="31"/>
      <x:c r="S29" s="31"/>
      <x:c r="T29" s="31"/>
      <x:c r="U29" s="31"/>
      <x:c r="V29" s="31"/>
      <x:c r="W29" s="31"/>
      <x:c r="X29" s="31"/>
      <x:c r="Y29" s="31"/>
      <x:c r="Z29" s="31"/>
      <x:c r="AA29" s="31"/>
    </x:row>
    <x:row r="30" spans="1:27">
      <x:c r="A30" s="31"/>
      <x:c r="B30" s="31"/>
      <x:c r="C30" s="31"/>
      <x:c r="D30" s="31"/>
      <x:c r="E30" s="31"/>
      <x:c r="F30" s="31"/>
      <x:c r="G30" s="31"/>
      <x:c r="H30" s="31"/>
      <x:c r="I30" s="31"/>
      <x:c r="J30" s="31"/>
      <x:c r="K30" s="31"/>
      <x:c r="L30" s="31"/>
      <x:c r="M30" s="31"/>
      <x:c r="N30" s="31"/>
      <x:c r="O30" s="31"/>
      <x:c r="P30" s="31"/>
      <x:c r="Q30" s="31"/>
      <x:c r="R30" s="31"/>
      <x:c r="S30" s="31"/>
      <x:c r="T30" s="31"/>
      <x:c r="U30" s="31"/>
      <x:c r="V30" s="31"/>
      <x:c r="W30" s="31"/>
      <x:c r="X30" s="31"/>
      <x:c r="Y30" s="31"/>
      <x:c r="Z30" s="31"/>
      <x:c r="AA30" s="31"/>
    </x:row>
    <x:row r="31" spans="1:27">
      <x:c r="A31" s="31"/>
      <x:c r="B31" s="31"/>
      <x:c r="C31" s="31"/>
      <x:c r="D31" s="31"/>
      <x:c r="E31" s="31"/>
      <x:c r="F31" s="31"/>
      <x:c r="G31" s="31"/>
      <x:c r="H31" s="31"/>
      <x:c r="I31" s="31"/>
      <x:c r="J31" s="31"/>
      <x:c r="K31" s="31"/>
      <x:c r="L31" s="31"/>
      <x:c r="M31" s="31"/>
      <x:c r="N31" s="31"/>
      <x:c r="O31" s="31"/>
      <x:c r="P31" s="31"/>
      <x:c r="Q31" s="31"/>
      <x:c r="R31" s="31"/>
      <x:c r="S31" s="31"/>
      <x:c r="T31" s="31"/>
      <x:c r="U31" s="31"/>
      <x:c r="V31" s="31"/>
      <x:c r="W31" s="31"/>
      <x:c r="X31" s="31"/>
      <x:c r="Y31" s="31"/>
      <x:c r="Z31" s="31"/>
      <x:c r="AA31" s="31"/>
    </x:row>
    <x:row r="32" spans="1:27">
      <x:c r="A32" s="31"/>
      <x:c r="B32" s="31"/>
      <x:c r="C32" s="31"/>
      <x:c r="D32" s="31"/>
      <x:c r="E32" s="31"/>
      <x:c r="F32" s="31"/>
      <x:c r="G32" s="31"/>
      <x:c r="H32" s="31"/>
      <x:c r="I32" s="31"/>
      <x:c r="J32" s="31"/>
      <x:c r="K32" s="31"/>
      <x:c r="L32" s="31"/>
      <x:c r="M32" s="31"/>
      <x:c r="N32" s="31"/>
      <x:c r="O32" s="31"/>
      <x:c r="P32" s="31"/>
      <x:c r="Q32" s="31"/>
      <x:c r="R32" s="31"/>
      <x:c r="S32" s="31"/>
      <x:c r="T32" s="31"/>
      <x:c r="U32" s="31"/>
      <x:c r="V32" s="31"/>
      <x:c r="W32" s="31"/>
      <x:c r="X32" s="31"/>
      <x:c r="Y32" s="31"/>
      <x:c r="Z32" s="31"/>
      <x:c r="AA32" s="31"/>
    </x:row>
    <x:row r="33" spans="1:27">
      <x:c r="A33" s="31"/>
      <x:c r="B33" s="31"/>
      <x:c r="C33" s="31"/>
      <x:c r="D33" s="31"/>
      <x:c r="E33" s="31"/>
      <x:c r="F33" s="31"/>
      <x:c r="G33" s="31"/>
      <x:c r="H33" s="31"/>
      <x:c r="I33" s="31"/>
      <x:c r="J33" s="31"/>
      <x:c r="K33" s="31"/>
      <x:c r="L33" s="31"/>
      <x:c r="M33" s="31"/>
      <x:c r="N33" s="31"/>
      <x:c r="O33" s="31"/>
      <x:c r="P33" s="31"/>
      <x:c r="Q33" s="31"/>
      <x:c r="R33" s="31"/>
      <x:c r="S33" s="31"/>
      <x:c r="T33" s="31"/>
      <x:c r="U33" s="31"/>
      <x:c r="V33" s="31"/>
      <x:c r="W33" s="31"/>
      <x:c r="X33" s="31"/>
      <x:c r="Y33" s="31"/>
      <x:c r="Z33" s="31"/>
      <x:c r="AA33" s="31"/>
    </x:row>
    <x:row r="34" spans="1:27">
      <x:c r="A34" s="31"/>
      <x:c r="B34" s="31"/>
      <x:c r="C34" s="31"/>
      <x:c r="D34" s="31"/>
      <x:c r="E34" s="31"/>
      <x:c r="F34" s="31"/>
      <x:c r="G34" s="31"/>
      <x:c r="H34" s="31"/>
      <x:c r="I34" s="31"/>
      <x:c r="J34" s="31"/>
      <x:c r="K34" s="31"/>
      <x:c r="L34" s="31"/>
      <x:c r="M34" s="31"/>
      <x:c r="N34" s="31"/>
      <x:c r="O34" s="31"/>
      <x:c r="P34" s="31"/>
      <x:c r="Q34" s="31"/>
      <x:c r="R34" s="31"/>
      <x:c r="S34" s="31"/>
      <x:c r="T34" s="31"/>
      <x:c r="U34" s="31"/>
      <x:c r="V34" s="31"/>
      <x:c r="W34" s="31"/>
      <x:c r="X34" s="31"/>
      <x:c r="Y34" s="31"/>
      <x:c r="Z34" s="31"/>
      <x:c r="AA34" s="31"/>
    </x:row>
    <x:row r="35" spans="1:27">
      <x:c r="A35" s="31"/>
      <x:c r="B35" s="31"/>
      <x:c r="C35" s="31"/>
      <x:c r="D35" s="31"/>
      <x:c r="E35" s="31"/>
      <x:c r="F35" s="31"/>
      <x:c r="G35" s="31"/>
      <x:c r="H35" s="31"/>
      <x:c r="I35" s="31"/>
      <x:c r="J35" s="31"/>
      <x:c r="K35" s="31"/>
      <x:c r="L35" s="31"/>
      <x:c r="M35" s="31"/>
      <x:c r="N35" s="31"/>
      <x:c r="O35" s="31"/>
      <x:c r="P35" s="31"/>
      <x:c r="Q35" s="31"/>
      <x:c r="R35" s="31"/>
      <x:c r="S35" s="31"/>
      <x:c r="T35" s="31"/>
      <x:c r="U35" s="31"/>
      <x:c r="V35" s="31"/>
      <x:c r="W35" s="31"/>
      <x:c r="X35" s="31"/>
      <x:c r="Y35" s="31"/>
      <x:c r="Z35" s="31"/>
      <x:c r="AA35" s="31"/>
    </x:row>
    <x:row r="36" spans="1:27">
      <x:c r="A36" s="31"/>
      <x:c r="B36" s="31"/>
      <x:c r="C36" s="31"/>
      <x:c r="D36" s="31"/>
      <x:c r="E36" s="31"/>
      <x:c r="F36" s="31"/>
      <x:c r="G36" s="31"/>
      <x:c r="H36" s="31"/>
      <x:c r="I36" s="31"/>
      <x:c r="J36" s="31"/>
      <x:c r="K36" s="31"/>
      <x:c r="L36" s="31"/>
      <x:c r="M36" s="31"/>
      <x:c r="N36" s="31"/>
      <x:c r="O36" s="31"/>
      <x:c r="P36" s="31"/>
      <x:c r="Q36" s="31"/>
      <x:c r="R36" s="31"/>
      <x:c r="S36" s="31"/>
      <x:c r="T36" s="31"/>
      <x:c r="U36" s="31"/>
      <x:c r="V36" s="31"/>
      <x:c r="W36" s="31"/>
      <x:c r="X36" s="31"/>
      <x:c r="Y36" s="31"/>
      <x:c r="Z36" s="31"/>
      <x:c r="AA36" s="31"/>
    </x:row>
    <x:row r="37" spans="1:27">
      <x:c r="A37" s="31"/>
      <x:c r="B37" s="31"/>
      <x:c r="C37" s="31"/>
      <x:c r="D37" s="31"/>
      <x:c r="E37" s="31"/>
      <x:c r="F37" s="31"/>
      <x:c r="G37" s="31"/>
      <x:c r="H37" s="31"/>
      <x:c r="I37" s="31"/>
      <x:c r="J37" s="31"/>
      <x:c r="K37" s="31"/>
      <x:c r="L37" s="31"/>
      <x:c r="M37" s="31"/>
      <x:c r="N37" s="31"/>
      <x:c r="O37" s="31"/>
      <x:c r="P37" s="31"/>
      <x:c r="Q37" s="31"/>
      <x:c r="R37" s="31"/>
      <x:c r="S37" s="31"/>
      <x:c r="T37" s="31"/>
      <x:c r="U37" s="31"/>
      <x:c r="V37" s="31"/>
      <x:c r="W37" s="31"/>
      <x:c r="X37" s="31"/>
      <x:c r="Y37" s="31"/>
      <x:c r="Z37" s="31"/>
      <x:c r="AA37" s="31"/>
    </x:row>
    <x:row r="38" spans="1:27">
      <x:c r="A38" s="31"/>
      <x:c r="B38" s="31"/>
      <x:c r="C38" s="31"/>
      <x:c r="D38" s="31"/>
      <x:c r="E38" s="31"/>
      <x:c r="F38" s="31"/>
      <x:c r="G38" s="31"/>
      <x:c r="H38" s="31"/>
      <x:c r="I38" s="31"/>
      <x:c r="J38" s="31"/>
      <x:c r="K38" s="31"/>
      <x:c r="L38" s="31"/>
      <x:c r="M38" s="31"/>
      <x:c r="N38" s="31"/>
      <x:c r="O38" s="31"/>
      <x:c r="P38" s="31"/>
      <x:c r="Q38" s="31"/>
      <x:c r="R38" s="31"/>
      <x:c r="S38" s="31"/>
      <x:c r="T38" s="31"/>
      <x:c r="U38" s="31"/>
      <x:c r="V38" s="31"/>
      <x:c r="W38" s="31"/>
      <x:c r="X38" s="31"/>
      <x:c r="Y38" s="31"/>
      <x:c r="Z38" s="31"/>
      <x:c r="AA38" s="31"/>
    </x:row>
    <x:row r="39" spans="1:27">
      <x:c r="A39" s="31"/>
      <x:c r="B39" s="31"/>
      <x:c r="C39" s="31"/>
      <x:c r="D39" s="31"/>
      <x:c r="E39" s="31"/>
      <x:c r="F39" s="31"/>
      <x:c r="G39" s="31"/>
      <x:c r="H39" s="31"/>
      <x:c r="I39" s="31"/>
      <x:c r="J39" s="31"/>
      <x:c r="K39" s="31"/>
      <x:c r="L39" s="31"/>
      <x:c r="M39" s="31"/>
      <x:c r="N39" s="31"/>
      <x:c r="O39" s="31"/>
      <x:c r="P39" s="31"/>
      <x:c r="Q39" s="31"/>
      <x:c r="R39" s="31"/>
      <x:c r="S39" s="31"/>
      <x:c r="T39" s="31"/>
      <x:c r="U39" s="31"/>
      <x:c r="V39" s="31"/>
      <x:c r="W39" s="31"/>
      <x:c r="X39" s="31"/>
      <x:c r="Y39" s="31"/>
      <x:c r="Z39" s="31"/>
      <x:c r="AA39" s="31"/>
    </x:row>
  </x:sheetData>
  <x:mergeCells count="12">
    <x:mergeCell ref="B1:Z1"/>
    <x:mergeCell ref="A3:A4"/>
    <x:mergeCell ref="C3:C4"/>
    <x:mergeCell ref="D3:D4"/>
    <x:mergeCell ref="E3:E4"/>
    <x:mergeCell ref="F3:N3"/>
    <x:mergeCell ref="O3:O4"/>
    <x:mergeCell ref="P3:X3"/>
    <x:mergeCell ref="Y3:Y4"/>
    <x:mergeCell ref="Z3:Z4"/>
    <x:mergeCell ref="AA3:AA4"/>
    <x:mergeCell ref="A17:C17"/>
  </x:mergeCells>
  <x:pageMargins left="0.74805557727813720703" right="0.74805557727813720703" top="0.98430556058883666992" bottom="0.98430556058883666992" header="0.51138889789581298828" footer="0.51138889789581298828"/>
  <x:pageSetup paperSize="9" scale="69" firstPageNumber="1" fitToWidth="1" fitToHeight="1" orientation="landscape" usePrinterDefaults="1" blackAndWhite="0" draft="0" useFirstPageNumber="0" horizontalDpi="0" verticalDpi="0" copies="0"/>
  <x:colBreaks count="2" manualBreakCount="2">
    <x:brk id="3" min="0" max="16383" man="1" pt="0"/>
    <x:brk id="2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고용유지지원금 산출내역서</vt:lpstr>
      <vt:lpstr>휴업수당 대상자</vt:lpstr>
      <vt:lpstr>세부산출내역</vt:lpstr>
    </vt:vector>
  </ep:TitlesOfParts>
  <ep:TotalTime>1455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187</cp:revision>
  <cp:lastPrinted>2026-02-26T07:25:44.544</cp:lastPrinted>
  <dcterms:created xsi:type="dcterms:W3CDTF">2025-03-17T04:48:41.000</dcterms:created>
  <dcterms:modified xsi:type="dcterms:W3CDTF">2026-05-18T06:31:51.677</dcterms:modified>
  <cp:version>1200.0100.01</cp:version>
</cp:coreProperties>
</file>